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760" tabRatio="232" activeTab="0"/>
  </bookViews>
  <sheets>
    <sheet name="от18-11-2008" sheetId="1" r:id="rId1"/>
    <sheet name="Региональные коэффициенты" sheetId="2" r:id="rId2"/>
    <sheet name="Лист1" sheetId="3" state="hidden" r:id="rId3"/>
  </sheets>
  <definedNames>
    <definedName name="_xlnm._FilterDatabase" localSheetId="0" hidden="1">'от18-11-2008'!$A$6:$I$119</definedName>
    <definedName name="_xlnm.Print_Titles" localSheetId="0">'от18-11-2008'!$6:$6</definedName>
    <definedName name="_xlnm.Print_Area" localSheetId="0">'от18-11-2008'!$A$1:$I$119</definedName>
  </definedNames>
  <calcPr fullCalcOnLoad="1"/>
</workbook>
</file>

<file path=xl/sharedStrings.xml><?xml version="1.0" encoding="utf-8"?>
<sst xmlns="http://schemas.openxmlformats.org/spreadsheetml/2006/main" count="524" uniqueCount="266">
  <si>
    <t>№</t>
  </si>
  <si>
    <t>Объект оценки</t>
  </si>
  <si>
    <t>Единица измерения</t>
  </si>
  <si>
    <t>Недвижимость</t>
  </si>
  <si>
    <r>
      <t xml:space="preserve">Квартиры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без расчетов стоимости выполненных ремонтов</t>
    </r>
  </si>
  <si>
    <t>1 объект</t>
  </si>
  <si>
    <r>
      <t xml:space="preserve">Сооружения и передаточные устройства городской инфраструктуры </t>
    </r>
    <r>
      <rPr>
        <b/>
        <vertAlign val="superscript"/>
        <sz val="10"/>
        <rFont val="Times New Roman"/>
        <family val="1"/>
      </rPr>
      <t>3</t>
    </r>
  </si>
  <si>
    <r>
      <t xml:space="preserve">Сооружения и передаточные устройства магистральных сетей </t>
    </r>
    <r>
      <rPr>
        <b/>
        <vertAlign val="superscript"/>
        <sz val="10"/>
        <rFont val="Times New Roman"/>
        <family val="1"/>
      </rPr>
      <t>3</t>
    </r>
  </si>
  <si>
    <t>Земельные участки:</t>
  </si>
  <si>
    <t>1 участок</t>
  </si>
  <si>
    <t>Зеленые насаждения и благоустройства территории</t>
  </si>
  <si>
    <t>0,01 га</t>
  </si>
  <si>
    <t>Транспортные средства</t>
  </si>
  <si>
    <t>1 штука</t>
  </si>
  <si>
    <t>Машины и оборудование</t>
  </si>
  <si>
    <t>1 единица</t>
  </si>
  <si>
    <t>0,5 за ед.</t>
  </si>
  <si>
    <t>Интеллектуальная собственность</t>
  </si>
  <si>
    <t>Бизнес</t>
  </si>
  <si>
    <t>20.</t>
  </si>
  <si>
    <r>
      <t xml:space="preserve">Месторождения, лицензии на разработку месторождений </t>
    </r>
    <r>
      <rPr>
        <b/>
        <i/>
        <vertAlign val="superscript"/>
        <sz val="10"/>
        <rFont val="Times New Roman"/>
        <family val="1"/>
      </rPr>
      <t>7</t>
    </r>
  </si>
  <si>
    <t>Драгоценные камни и ювелирные изделия</t>
  </si>
  <si>
    <t>23.</t>
  </si>
  <si>
    <t>Полный объем экспертно-оценочных услуг с выдачей Экспертного заключения о стоимости ювелирного изделия.</t>
  </si>
  <si>
    <t>Услуги</t>
  </si>
  <si>
    <t>24.</t>
  </si>
  <si>
    <t>Инвестиционные проекты</t>
  </si>
  <si>
    <t>25.</t>
  </si>
  <si>
    <t>Оценка инвестиционного проекта</t>
  </si>
  <si>
    <t>МСФО</t>
  </si>
  <si>
    <t>26.</t>
  </si>
  <si>
    <t>1-2 за ед.</t>
  </si>
  <si>
    <t>0,5-1 за ед.</t>
  </si>
  <si>
    <t xml:space="preserve"> = </t>
  </si>
  <si>
    <t>Рекомендуемые минимальные затраты в человеко-часах</t>
  </si>
  <si>
    <t>Ограничения по трудоемкости работ</t>
  </si>
  <si>
    <t>1</t>
  </si>
  <si>
    <t>2</t>
  </si>
  <si>
    <t>3</t>
  </si>
  <si>
    <t>4</t>
  </si>
  <si>
    <t>5</t>
  </si>
  <si>
    <t>1.</t>
  </si>
  <si>
    <t>2.</t>
  </si>
  <si>
    <t>12</t>
  </si>
  <si>
    <t>3.</t>
  </si>
  <si>
    <t>30</t>
  </si>
  <si>
    <t>60</t>
  </si>
  <si>
    <t>120</t>
  </si>
  <si>
    <t>240</t>
  </si>
  <si>
    <t>4.</t>
  </si>
  <si>
    <t>10</t>
  </si>
  <si>
    <t>отчет - не менее 30 чел.-час</t>
  </si>
  <si>
    <t>5.</t>
  </si>
  <si>
    <t>25</t>
  </si>
  <si>
    <t>отчет - не менее 60 чел.-час</t>
  </si>
  <si>
    <t>6.</t>
  </si>
  <si>
    <t>- до 0,2 га</t>
  </si>
  <si>
    <t>20</t>
  </si>
  <si>
    <t>- от 0,2 га до 0,5 га</t>
  </si>
  <si>
    <t>50</t>
  </si>
  <si>
    <t>- от 0,5 га до 1,0 га</t>
  </si>
  <si>
    <t>90</t>
  </si>
  <si>
    <t>- от 1,0 га до 5,0 га</t>
  </si>
  <si>
    <t>- от 5,0 га до 10,0 га</t>
  </si>
  <si>
    <t>150</t>
  </si>
  <si>
    <t>- свыше 10,0 га</t>
  </si>
  <si>
    <t>180</t>
  </si>
  <si>
    <t>•       сельхозугодий</t>
  </si>
  <si>
    <t>отчет - не менее 40 чел.-час</t>
  </si>
  <si>
    <t>2,5</t>
  </si>
  <si>
    <t>4,5</t>
  </si>
  <si>
    <t>6</t>
  </si>
  <si>
    <t>7,5</t>
  </si>
  <si>
    <t>9</t>
  </si>
  <si>
    <t>•       лесные угодья</t>
  </si>
  <si>
    <t>15</t>
  </si>
  <si>
    <t>18</t>
  </si>
  <si>
    <t>•       иного назначения</t>
  </si>
  <si>
    <t>отчет - не менее 20 чел.-час</t>
  </si>
  <si>
    <t>45</t>
  </si>
  <si>
    <t>75</t>
  </si>
  <si>
    <t>7.</t>
  </si>
  <si>
    <t>0,5</t>
  </si>
  <si>
    <t>отчет - не менее 10 чел.-час</t>
  </si>
  <si>
    <t>8.</t>
  </si>
  <si>
    <t>•      отечественные</t>
  </si>
  <si>
    <t>•       импортные</t>
  </si>
  <si>
    <t>•       специальные</t>
  </si>
  <si>
    <t>9.</t>
  </si>
  <si>
    <t>•       отечественный</t>
  </si>
  <si>
    <t>•       импортный</t>
  </si>
  <si>
    <t>10.</t>
  </si>
  <si>
    <t>•      океанские лайнеры</t>
  </si>
  <si>
    <t>80</t>
  </si>
  <si>
    <t>•      танкеры, сухогрузы</t>
  </si>
  <si>
    <t>40</t>
  </si>
  <si>
    <t>•      суда речного флота</t>
  </si>
  <si>
    <t>•       баржи и буксиры</t>
  </si>
  <si>
    <t>11.</t>
  </si>
  <si>
    <t>12.</t>
  </si>
  <si>
    <t>13.</t>
  </si>
  <si>
    <t>•       1-10 единиц</t>
  </si>
  <si>
    <t>•       10-100 единиц</t>
  </si>
  <si>
    <t>•       &gt; 100 единиц</t>
  </si>
  <si>
    <t>14.</t>
  </si>
  <si>
    <t>15.</t>
  </si>
  <si>
    <t>•      универсальная</t>
  </si>
  <si>
    <t>•       специальная</t>
  </si>
  <si>
    <t>•      технологический комплекс</t>
  </si>
  <si>
    <t>70</t>
  </si>
  <si>
    <t>16.</t>
  </si>
  <si>
    <t>17.</t>
  </si>
  <si>
    <t>18.</t>
  </si>
  <si>
    <t>Объекты интеллектуальной собственности</t>
  </si>
  <si>
    <t>Промышленные образцы</t>
  </si>
  <si>
    <t>Патенты, товарные знаки</t>
  </si>
  <si>
    <t>Компьютерные программы и базы данных</t>
  </si>
  <si>
    <t>Техническая и технологическая документация</t>
  </si>
  <si>
    <t>Ноу-хау, НИОКР</t>
  </si>
  <si>
    <t>19.</t>
  </si>
  <si>
    <t>•      мелкое</t>
  </si>
  <si>
    <t>•      среднее</t>
  </si>
  <si>
    <t>100</t>
  </si>
  <si>
    <t>•       крупное</t>
  </si>
  <si>
    <t>200</t>
  </si>
  <si>
    <t>•       крупнейшее</t>
  </si>
  <si>
    <t>600</t>
  </si>
  <si>
    <t>400</t>
  </si>
  <si>
    <t>21.</t>
  </si>
  <si>
    <t>•       мелкий</t>
  </si>
  <si>
    <t>•       средний</t>
  </si>
  <si>
    <t>•       крупный</t>
  </si>
  <si>
    <t>•       крупнейший</t>
  </si>
  <si>
    <t>22.</t>
  </si>
  <si>
    <t>•      крупное</t>
  </si>
  <si>
    <t>•      уникальное</t>
  </si>
  <si>
    <t>800</t>
  </si>
  <si>
    <t>250</t>
  </si>
  <si>
    <t>•       мелкая бизнес -единица</t>
  </si>
  <si>
    <t>•       средняя бизнес-единица</t>
  </si>
  <si>
    <t>•       крупная бизнес-единица</t>
  </si>
  <si>
    <t>•       крупнейшая бизнес-единица</t>
  </si>
  <si>
    <r>
      <t>•       &lt;1000 м</t>
    </r>
    <r>
      <rPr>
        <vertAlign val="superscript"/>
        <sz val="10"/>
        <rFont val="Times New Roman"/>
        <family val="1"/>
      </rPr>
      <t>2</t>
    </r>
  </si>
  <si>
    <r>
      <t>•       от 1000 до 5000 м</t>
    </r>
    <r>
      <rPr>
        <vertAlign val="superscript"/>
        <sz val="10"/>
        <rFont val="Times New Roman"/>
        <family val="1"/>
      </rPr>
      <t>2</t>
    </r>
  </si>
  <si>
    <r>
      <t>•       от 5000 до 10000 м</t>
    </r>
    <r>
      <rPr>
        <vertAlign val="superscript"/>
        <sz val="10"/>
        <rFont val="Times New Roman"/>
        <family val="1"/>
      </rPr>
      <t>2</t>
    </r>
  </si>
  <si>
    <r>
      <t>•       &gt;10000 м</t>
    </r>
    <r>
      <rPr>
        <vertAlign val="superscript"/>
        <sz val="10"/>
        <rFont val="Times New Roman"/>
        <family val="1"/>
      </rPr>
      <t>2</t>
    </r>
  </si>
  <si>
    <r>
      <t xml:space="preserve">Автотранспортные средства: </t>
    </r>
    <r>
      <rPr>
        <vertAlign val="superscript"/>
        <sz val="10"/>
        <rFont val="Times New Roman"/>
        <family val="1"/>
      </rPr>
      <t>4</t>
    </r>
  </si>
  <si>
    <r>
      <t>Железнодорожный транспорт:</t>
    </r>
    <r>
      <rPr>
        <vertAlign val="superscript"/>
        <sz val="10"/>
        <rFont val="Times New Roman"/>
        <family val="1"/>
      </rPr>
      <t>4</t>
    </r>
  </si>
  <si>
    <r>
      <t xml:space="preserve">Морские и речные суда, отнесенные к недвижимости: </t>
    </r>
    <r>
      <rPr>
        <vertAlign val="superscript"/>
        <sz val="10"/>
        <rFont val="Times New Roman"/>
        <family val="1"/>
      </rPr>
      <t>4</t>
    </r>
  </si>
  <si>
    <r>
      <t xml:space="preserve">Самолеты, отнесенные к недвижимости: </t>
    </r>
    <r>
      <rPr>
        <vertAlign val="superscript"/>
        <sz val="10"/>
        <rFont val="Times New Roman"/>
        <family val="1"/>
      </rPr>
      <t>4</t>
    </r>
  </si>
  <si>
    <r>
      <t xml:space="preserve">Вертолеты, отнесенные к недвижимости: </t>
    </r>
    <r>
      <rPr>
        <vertAlign val="superscript"/>
        <sz val="10"/>
        <rFont val="Times New Roman"/>
        <family val="1"/>
      </rPr>
      <t>4</t>
    </r>
  </si>
  <si>
    <r>
      <t xml:space="preserve">Серийное технологическое оборудование: </t>
    </r>
    <r>
      <rPr>
        <vertAlign val="superscript"/>
        <sz val="10"/>
        <rFont val="Times New Roman"/>
        <family val="1"/>
      </rPr>
      <t>4</t>
    </r>
  </si>
  <si>
    <r>
      <t xml:space="preserve">Специальное оборудование </t>
    </r>
    <r>
      <rPr>
        <vertAlign val="superscript"/>
        <sz val="10"/>
        <rFont val="Times New Roman"/>
        <family val="1"/>
      </rPr>
      <t>5</t>
    </r>
  </si>
  <si>
    <r>
      <t xml:space="preserve">Технологическая линия: </t>
    </r>
    <r>
      <rPr>
        <vertAlign val="superscript"/>
        <sz val="10"/>
        <rFont val="Times New Roman"/>
        <family val="1"/>
      </rPr>
      <t>4</t>
    </r>
  </si>
  <si>
    <r>
      <t xml:space="preserve">Оргтехника, вычислительная техника, средства связи </t>
    </r>
    <r>
      <rPr>
        <vertAlign val="superscript"/>
        <sz val="10"/>
        <rFont val="Times New Roman"/>
        <family val="1"/>
      </rPr>
      <t>4</t>
    </r>
  </si>
  <si>
    <r>
      <t xml:space="preserve">Строительная и дорожная техника, подъемно-транспортные машины </t>
    </r>
    <r>
      <rPr>
        <vertAlign val="superscript"/>
        <sz val="10"/>
        <rFont val="Times New Roman"/>
        <family val="1"/>
      </rPr>
      <t>4</t>
    </r>
  </si>
  <si>
    <r>
      <t xml:space="preserve">Действующие предприятия или пакеты некотируемых акций предприятий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' </t>
    </r>
    <r>
      <rPr>
        <vertAlign val="superscript"/>
        <sz val="10"/>
        <rFont val="Times New Roman"/>
        <family val="1"/>
      </rPr>
      <t>8</t>
    </r>
  </si>
  <si>
    <r>
      <t xml:space="preserve">Вновь созданные предприятия или предприятия с приостановленной деятельностью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' </t>
    </r>
    <r>
      <rPr>
        <vertAlign val="superscript"/>
        <sz val="10"/>
        <rFont val="Times New Roman"/>
        <family val="1"/>
      </rPr>
      <t>8</t>
    </r>
  </si>
  <si>
    <r>
      <t xml:space="preserve">Банки, акции банков </t>
    </r>
    <r>
      <rPr>
        <b/>
        <i/>
        <vertAlign val="superscript"/>
        <sz val="10"/>
        <rFont val="Times New Roman"/>
        <family val="1"/>
      </rPr>
      <t>6</t>
    </r>
    <r>
      <rPr>
        <b/>
        <i/>
        <sz val="10"/>
        <rFont val="Times New Roman"/>
        <family val="1"/>
      </rPr>
      <t xml:space="preserve"> </t>
    </r>
    <r>
      <rPr>
        <b/>
        <i/>
        <vertAlign val="superscript"/>
        <sz val="10"/>
        <rFont val="Times New Roman"/>
        <family val="1"/>
      </rPr>
      <t>8</t>
    </r>
  </si>
  <si>
    <r>
      <t xml:space="preserve">Оценка стоимости услуг (например, при процессинге, толлинге и т.д.) </t>
    </r>
    <r>
      <rPr>
        <vertAlign val="superscript"/>
        <sz val="10"/>
        <rFont val="Times New Roman"/>
        <family val="1"/>
      </rPr>
      <t>9</t>
    </r>
  </si>
  <si>
    <r>
      <t xml:space="preserve">Оценка для целей МСФО </t>
    </r>
    <r>
      <rPr>
        <vertAlign val="superscript"/>
        <sz val="10"/>
        <rFont val="Times New Roman"/>
        <family val="1"/>
      </rPr>
      <t>8</t>
    </r>
  </si>
  <si>
    <r>
      <rPr>
        <sz val="10"/>
        <rFont val="Times New Roman"/>
        <family val="1"/>
      </rPr>
      <t xml:space="preserve">Жилые дома и коттеджи </t>
    </r>
    <r>
      <rPr>
        <vertAlign val="superscript"/>
        <sz val="10"/>
        <rFont val="Times New Roman"/>
        <family val="1"/>
      </rPr>
      <t>1, 2</t>
    </r>
  </si>
  <si>
    <r>
      <t xml:space="preserve">Здания и помещения, завершенные строительством </t>
    </r>
    <r>
      <rPr>
        <b/>
        <vertAlign val="superscript"/>
        <sz val="10"/>
        <rFont val="Times New Roman"/>
        <family val="1"/>
      </rPr>
      <t>1,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' </t>
    </r>
    <r>
      <rPr>
        <b/>
        <vertAlign val="superscript"/>
        <sz val="10"/>
        <rFont val="Times New Roman"/>
        <family val="1"/>
      </rPr>
      <t>3</t>
    </r>
  </si>
  <si>
    <t>Объем работ</t>
  </si>
  <si>
    <t>ТАБЛИЦА РАСЧЕТА МИНИМАЛЬНЫХ НОРМАТИВОВ ПРИ ПЛАНИРОВАНИИ ОЦЕНОЧНЫХ РАБОТ В РОССИЙСКОЙ ФЕДЕРАЦИИ</t>
  </si>
  <si>
    <t>Региональный коээфициент</t>
  </si>
  <si>
    <t>(в примере дан расчет для условий Москвы)</t>
  </si>
  <si>
    <t>Региональные коэффициенты по оплате труда</t>
  </si>
  <si>
    <t>Наименование регионов</t>
  </si>
  <si>
    <t>Региональный коэффициент по оплате труда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</si>
  <si>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</si>
  <si>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</si>
  <si>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</si>
  <si>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</si>
  <si>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</si>
  <si>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</si>
  <si>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</si>
  <si>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</si>
  <si>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</si>
  <si>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</si>
  <si>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</si>
  <si>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</si>
  <si>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</si>
  <si>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</si>
  <si>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</si>
  <si>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</si>
  <si>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</si>
  <si>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</si>
  <si>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</si>
  <si>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</si>
  <si>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Северо-Западный федеральный округ </t>
  </si>
  <si>
    <t>Республика Карелия</t>
  </si>
  <si>
    <t>Республика Коми</t>
  </si>
  <si>
    <t>Архангельская область</t>
  </si>
  <si>
    <t>в том числе 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</si>
  <si>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</si>
  <si>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</si>
  <si>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</si>
  <si>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</si>
  <si>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</si>
  <si>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</si>
  <si>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</si>
  <si>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</si>
  <si>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</si>
  <si>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</si>
  <si>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</si>
  <si>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</si>
  <si>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</si>
  <si>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</si>
  <si>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</si>
  <si>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</si>
  <si>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</si>
  <si>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</si>
  <si>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</si>
  <si>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</si>
  <si>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</si>
  <si>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</si>
  <si>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</si>
  <si>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</si>
  <si>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</si>
  <si>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</si>
  <si>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</si>
  <si>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</si>
  <si>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</si>
  <si>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</si>
  <si>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</si>
  <si>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</si>
  <si>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</si>
  <si>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</si>
  <si>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</si>
  <si>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</si>
  <si>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</si>
  <si>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</si>
  <si>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</si>
  <si>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</si>
  <si>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        в том числе: Ханты-Мансийский авт.округ - 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</si>
  <si>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</si>
  <si>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</si>
  <si>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</si>
  <si>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</si>
  <si>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</si>
  <si>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</si>
  <si>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</si>
  <si>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</si>
  <si>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</si>
  <si>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</si>
  <si>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</si>
  <si>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</si>
  <si>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</si>
  <si>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</si>
  <si>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</si>
  <si>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</si>
  <si>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</si>
  <si>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</si>
  <si>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</si>
  <si>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</si>
  <si>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</si>
  <si>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</si>
  <si>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</si>
  <si>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</si>
  <si>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</si>
  <si>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Выбор региона</t>
  </si>
  <si>
    <t>Минимальная стоимость работ (на расчетный объем для выбранного региона)</t>
  </si>
  <si>
    <t>Базовая стоимость, руб./ч.-час (для Московской области)</t>
  </si>
  <si>
    <t>•       поселений</t>
  </si>
  <si>
    <t>Права требования (дебиторская задолженность)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</si>
</sst>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name val="Times New Roman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3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3" fontId="3" fillId="34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Continuous" vertical="top" wrapText="1"/>
      <protection/>
    </xf>
    <xf numFmtId="0" fontId="2" fillId="0" borderId="0" xfId="0" applyNumberFormat="1" applyFont="1" applyFill="1" applyBorder="1" applyAlignment="1" applyProtection="1">
      <alignment horizontal="centerContinuous" vertical="top" wrapText="1"/>
      <protection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4" xfId="0" applyNumberFormat="1" applyFont="1" applyFill="1" applyBorder="1" applyAlignment="1" applyProtection="1">
      <alignment horizontal="right" vertical="top" wrapText="1"/>
      <protection/>
    </xf>
    <xf numFmtId="3" fontId="2" fillId="34" borderId="14" xfId="0" applyNumberFormat="1" applyFont="1" applyFill="1" applyBorder="1" applyAlignment="1" applyProtection="1">
      <alignment vertical="top" wrapText="1"/>
      <protection/>
    </xf>
    <xf numFmtId="0" fontId="2" fillId="34" borderId="13" xfId="0" applyNumberFormat="1" applyFont="1" applyFill="1" applyBorder="1" applyAlignment="1" applyProtection="1">
      <alignment vertical="top" wrapText="1"/>
      <protection/>
    </xf>
    <xf numFmtId="3" fontId="2" fillId="34" borderId="18" xfId="0" applyNumberFormat="1" applyFont="1" applyFill="1" applyBorder="1" applyAlignment="1" applyProtection="1">
      <alignment vertical="top" wrapText="1"/>
      <protection/>
    </xf>
    <xf numFmtId="0" fontId="2" fillId="34" borderId="16" xfId="0" applyNumberFormat="1" applyFont="1" applyFill="1" applyBorder="1" applyAlignment="1" applyProtection="1">
      <alignment vertical="top" wrapText="1"/>
      <protection/>
    </xf>
    <xf numFmtId="0" fontId="8" fillId="0" borderId="19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161925</xdr:rowOff>
    </xdr:from>
    <xdr:to>
      <xdr:col>3</xdr:col>
      <xdr:colOff>19050</xdr:colOff>
      <xdr:row>4</xdr:row>
      <xdr:rowOff>171450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314325" y="323850"/>
          <a:ext cx="4857750" cy="4953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tabSelected="1" view="pageBreakPreview" zoomScale="90" zoomScaleSheetLayoutView="90" zoomScalePageLayoutView="130" workbookViewId="0" topLeftCell="A67">
      <selection activeCell="D86" sqref="D86"/>
    </sheetView>
  </sheetViews>
  <sheetFormatPr defaultColWidth="9.140625" defaultRowHeight="15"/>
  <cols>
    <col min="1" max="1" width="4.8515625" style="1" customWidth="1"/>
    <col min="2" max="2" width="58.28125" style="1" bestFit="1" customWidth="1"/>
    <col min="3" max="3" width="14.140625" style="1" bestFit="1" customWidth="1"/>
    <col min="4" max="4" width="14.7109375" style="1" customWidth="1"/>
    <col min="5" max="5" width="15.57421875" style="1" customWidth="1"/>
    <col min="6" max="6" width="8.140625" style="1" customWidth="1"/>
    <col min="7" max="7" width="13.421875" style="1" customWidth="1"/>
    <col min="8" max="8" width="13.140625" style="1" customWidth="1"/>
    <col min="9" max="9" width="14.00390625" style="1" customWidth="1"/>
    <col min="10" max="16384" width="9.140625" style="1" customWidth="1"/>
  </cols>
  <sheetData>
    <row r="1" spans="1:9" ht="12.75">
      <c r="A1" s="16" t="s">
        <v>164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6" t="s">
        <v>166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6"/>
      <c r="B3" s="36" t="s">
        <v>261</v>
      </c>
      <c r="C3" s="17"/>
      <c r="D3" s="17"/>
      <c r="E3" s="17"/>
      <c r="F3" s="17"/>
      <c r="G3" s="17"/>
      <c r="H3" s="17"/>
      <c r="I3" s="17"/>
    </row>
    <row r="4" spans="1:9" ht="12.75">
      <c r="A4" s="16"/>
      <c r="B4" s="35" t="s">
        <v>229</v>
      </c>
      <c r="C4" s="35">
        <f>VLOOKUP(B4,B125:C215,2,FALSE)</f>
        <v>0.579</v>
      </c>
      <c r="D4" s="17"/>
      <c r="E4" s="17"/>
      <c r="F4" s="17"/>
      <c r="G4" s="17"/>
      <c r="H4" s="17"/>
      <c r="I4" s="17"/>
    </row>
    <row r="5" spans="1:9" ht="13.5" thickBot="1">
      <c r="A5" s="16"/>
      <c r="B5" s="35"/>
      <c r="C5" s="35"/>
      <c r="D5" s="17"/>
      <c r="E5" s="17"/>
      <c r="F5" s="17"/>
      <c r="G5" s="17"/>
      <c r="H5" s="17"/>
      <c r="I5" s="17"/>
    </row>
    <row r="6" spans="1:9" ht="90" thickTop="1">
      <c r="A6" s="2" t="s">
        <v>0</v>
      </c>
      <c r="B6" s="3" t="s">
        <v>1</v>
      </c>
      <c r="C6" s="3" t="s">
        <v>2</v>
      </c>
      <c r="D6" s="3" t="s">
        <v>34</v>
      </c>
      <c r="E6" s="3" t="s">
        <v>35</v>
      </c>
      <c r="F6" s="18" t="s">
        <v>163</v>
      </c>
      <c r="G6" s="4" t="s">
        <v>263</v>
      </c>
      <c r="H6" s="18" t="s">
        <v>165</v>
      </c>
      <c r="I6" s="15" t="s">
        <v>262</v>
      </c>
    </row>
    <row r="7" spans="1:9" ht="12.75">
      <c r="A7" s="6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8"/>
      <c r="G7" s="8"/>
      <c r="H7" s="8"/>
      <c r="I7" s="9"/>
    </row>
    <row r="8" spans="1:9" ht="13.5">
      <c r="A8" s="10"/>
      <c r="B8" s="11" t="s">
        <v>3</v>
      </c>
      <c r="C8" s="8"/>
      <c r="D8" s="8"/>
      <c r="E8" s="8"/>
      <c r="F8" s="8"/>
      <c r="G8" s="8"/>
      <c r="H8" s="8"/>
      <c r="I8" s="9"/>
    </row>
    <row r="9" spans="1:9" ht="15.75">
      <c r="A9" s="10" t="s">
        <v>41</v>
      </c>
      <c r="B9" s="8" t="s">
        <v>4</v>
      </c>
      <c r="C9" s="8" t="s">
        <v>5</v>
      </c>
      <c r="D9" s="8" t="s">
        <v>39</v>
      </c>
      <c r="E9" s="8"/>
      <c r="F9" s="8">
        <v>1</v>
      </c>
      <c r="G9" s="8">
        <v>1502</v>
      </c>
      <c r="H9" s="8">
        <f>$C$4</f>
        <v>0.579</v>
      </c>
      <c r="I9" s="12">
        <f>F9*G9*D9*H9</f>
        <v>3478.6319999999996</v>
      </c>
    </row>
    <row r="10" spans="1:9" ht="15.75">
      <c r="A10" s="10" t="s">
        <v>42</v>
      </c>
      <c r="B10" s="8" t="s">
        <v>161</v>
      </c>
      <c r="C10" s="8" t="s">
        <v>5</v>
      </c>
      <c r="D10" s="8" t="s">
        <v>43</v>
      </c>
      <c r="E10" s="8"/>
      <c r="F10" s="8">
        <v>1</v>
      </c>
      <c r="G10" s="8">
        <v>1702</v>
      </c>
      <c r="H10" s="8">
        <f>$C$4</f>
        <v>0.579</v>
      </c>
      <c r="I10" s="12">
        <f>F10*G10*D10*H10</f>
        <v>11825.496</v>
      </c>
    </row>
    <row r="11" spans="1:9" ht="15.75">
      <c r="A11" s="10" t="s">
        <v>44</v>
      </c>
      <c r="B11" s="8" t="s">
        <v>162</v>
      </c>
      <c r="C11" s="8"/>
      <c r="D11" s="8"/>
      <c r="E11" s="8"/>
      <c r="F11" s="8"/>
      <c r="G11" s="8"/>
      <c r="H11" s="8"/>
      <c r="I11" s="9"/>
    </row>
    <row r="12" spans="1:9" ht="15.75">
      <c r="A12" s="10"/>
      <c r="B12" s="8" t="s">
        <v>142</v>
      </c>
      <c r="C12" s="8" t="s">
        <v>5</v>
      </c>
      <c r="D12" s="8" t="s">
        <v>45</v>
      </c>
      <c r="E12" s="8"/>
      <c r="F12" s="8">
        <v>1</v>
      </c>
      <c r="G12" s="8">
        <v>1945</v>
      </c>
      <c r="H12" s="8">
        <f aca="true" t="shared" si="0" ref="H12:H17">$C$4</f>
        <v>0.579</v>
      </c>
      <c r="I12" s="12">
        <f>F12*G12*D12*H12</f>
        <v>33784.649999999994</v>
      </c>
    </row>
    <row r="13" spans="1:9" ht="15.75">
      <c r="A13" s="10"/>
      <c r="B13" s="8" t="s">
        <v>143</v>
      </c>
      <c r="C13" s="8" t="s">
        <v>5</v>
      </c>
      <c r="D13" s="8" t="s">
        <v>46</v>
      </c>
      <c r="E13" s="8"/>
      <c r="F13" s="8">
        <v>1</v>
      </c>
      <c r="G13" s="8">
        <v>1945</v>
      </c>
      <c r="H13" s="8">
        <f t="shared" si="0"/>
        <v>0.579</v>
      </c>
      <c r="I13" s="12">
        <f>F13*G13*D13*H13</f>
        <v>67569.29999999999</v>
      </c>
    </row>
    <row r="14" spans="1:9" ht="15.75">
      <c r="A14" s="10"/>
      <c r="B14" s="8" t="s">
        <v>144</v>
      </c>
      <c r="C14" s="8" t="s">
        <v>5</v>
      </c>
      <c r="D14" s="8" t="s">
        <v>47</v>
      </c>
      <c r="E14" s="8"/>
      <c r="F14" s="8">
        <v>1</v>
      </c>
      <c r="G14" s="8">
        <v>1945</v>
      </c>
      <c r="H14" s="8">
        <f t="shared" si="0"/>
        <v>0.579</v>
      </c>
      <c r="I14" s="12">
        <f>F14*G14*D14*H14</f>
        <v>135138.59999999998</v>
      </c>
    </row>
    <row r="15" spans="1:9" ht="15.75">
      <c r="A15" s="10"/>
      <c r="B15" s="8" t="s">
        <v>145</v>
      </c>
      <c r="C15" s="8" t="s">
        <v>5</v>
      </c>
      <c r="D15" s="8" t="s">
        <v>48</v>
      </c>
      <c r="E15" s="8"/>
      <c r="F15" s="8">
        <v>1</v>
      </c>
      <c r="G15" s="8">
        <v>1945</v>
      </c>
      <c r="H15" s="8">
        <f t="shared" si="0"/>
        <v>0.579</v>
      </c>
      <c r="I15" s="12">
        <f>F15*G15*D15*H15</f>
        <v>270277.19999999995</v>
      </c>
    </row>
    <row r="16" spans="1:9" ht="28.5">
      <c r="A16" s="10" t="s">
        <v>49</v>
      </c>
      <c r="B16" s="8" t="s">
        <v>6</v>
      </c>
      <c r="C16" s="8" t="s">
        <v>5</v>
      </c>
      <c r="D16" s="8" t="s">
        <v>50</v>
      </c>
      <c r="E16" s="8" t="s">
        <v>51</v>
      </c>
      <c r="F16" s="8">
        <v>1</v>
      </c>
      <c r="G16" s="8">
        <v>1945</v>
      </c>
      <c r="H16" s="8">
        <f t="shared" si="0"/>
        <v>0.579</v>
      </c>
      <c r="I16" s="20">
        <f>IF(Лист1!A13&lt;=Лист1!D13,Лист1!D13*G16*H16,D16*F16*G16*H16)</f>
        <v>33784.649999999994</v>
      </c>
    </row>
    <row r="17" spans="1:9" ht="25.5">
      <c r="A17" s="10" t="s">
        <v>52</v>
      </c>
      <c r="B17" s="8" t="s">
        <v>7</v>
      </c>
      <c r="C17" s="8" t="s">
        <v>5</v>
      </c>
      <c r="D17" s="8" t="s">
        <v>53</v>
      </c>
      <c r="E17" s="8" t="s">
        <v>54</v>
      </c>
      <c r="F17" s="8">
        <v>1</v>
      </c>
      <c r="G17" s="8">
        <v>1945</v>
      </c>
      <c r="H17" s="8">
        <f t="shared" si="0"/>
        <v>0.579</v>
      </c>
      <c r="I17" s="20">
        <f>IF(Лист1!A14&lt;=Лист1!D14,Лист1!D14*G17*H17,D17*F17*G17*H17)</f>
        <v>67569.29999999999</v>
      </c>
    </row>
    <row r="18" spans="1:9" ht="12.75">
      <c r="A18" s="10" t="s">
        <v>55</v>
      </c>
      <c r="B18" s="8" t="s">
        <v>8</v>
      </c>
      <c r="C18" s="8"/>
      <c r="D18" s="8"/>
      <c r="E18" s="8"/>
      <c r="F18" s="8"/>
      <c r="G18" s="8"/>
      <c r="H18" s="8"/>
      <c r="I18" s="9"/>
    </row>
    <row r="19" spans="1:9" ht="25.5">
      <c r="A19" s="10"/>
      <c r="B19" s="8" t="s">
        <v>264</v>
      </c>
      <c r="C19" s="8"/>
      <c r="D19" s="8"/>
      <c r="E19" s="8" t="s">
        <v>54</v>
      </c>
      <c r="F19" s="8"/>
      <c r="G19" s="8"/>
      <c r="H19" s="8"/>
      <c r="I19" s="9"/>
    </row>
    <row r="20" spans="1:9" ht="12.75">
      <c r="A20" s="10"/>
      <c r="B20" s="8" t="s">
        <v>56</v>
      </c>
      <c r="C20" s="8" t="s">
        <v>9</v>
      </c>
      <c r="D20" s="8" t="s">
        <v>57</v>
      </c>
      <c r="E20" s="8"/>
      <c r="F20" s="8">
        <v>1</v>
      </c>
      <c r="G20" s="8">
        <v>2098</v>
      </c>
      <c r="H20" s="8">
        <f aca="true" t="shared" si="1" ref="H20:H25">$C$4</f>
        <v>0.579</v>
      </c>
      <c r="I20" s="20">
        <f>IF(Лист1!A17&lt;=Лист1!D17,Лист1!D17*G20*H20,D20*F20*G20*H20)</f>
        <v>72884.51999999999</v>
      </c>
    </row>
    <row r="21" spans="1:9" ht="12.75">
      <c r="A21" s="10"/>
      <c r="B21" s="8" t="s">
        <v>58</v>
      </c>
      <c r="C21" s="8" t="s">
        <v>9</v>
      </c>
      <c r="D21" s="8" t="s">
        <v>59</v>
      </c>
      <c r="E21" s="8"/>
      <c r="F21" s="8">
        <v>1</v>
      </c>
      <c r="G21" s="8">
        <v>2098</v>
      </c>
      <c r="H21" s="8">
        <f t="shared" si="1"/>
        <v>0.579</v>
      </c>
      <c r="I21" s="20">
        <f>IF(Лист1!A18&lt;=Лист1!D18,Лист1!D18*G21*H21,D21*F21*G21*H21)</f>
        <v>72884.51999999999</v>
      </c>
    </row>
    <row r="22" spans="1:9" ht="12.75">
      <c r="A22" s="10"/>
      <c r="B22" s="8" t="s">
        <v>60</v>
      </c>
      <c r="C22" s="8" t="s">
        <v>9</v>
      </c>
      <c r="D22" s="8" t="s">
        <v>61</v>
      </c>
      <c r="E22" s="8"/>
      <c r="F22" s="8">
        <v>1</v>
      </c>
      <c r="G22" s="8">
        <v>2098</v>
      </c>
      <c r="H22" s="8">
        <f t="shared" si="1"/>
        <v>0.579</v>
      </c>
      <c r="I22" s="20">
        <f>IF(Лист1!A19&lt;=Лист1!D19,Лист1!D19*G22*H22,D22*F22*G22*H22)</f>
        <v>109326.78</v>
      </c>
    </row>
    <row r="23" spans="1:9" ht="12.75">
      <c r="A23" s="10"/>
      <c r="B23" s="8" t="s">
        <v>62</v>
      </c>
      <c r="C23" s="8" t="s">
        <v>9</v>
      </c>
      <c r="D23" s="8" t="s">
        <v>47</v>
      </c>
      <c r="E23" s="8"/>
      <c r="F23" s="8">
        <v>1</v>
      </c>
      <c r="G23" s="8">
        <v>2098</v>
      </c>
      <c r="H23" s="8">
        <f t="shared" si="1"/>
        <v>0.579</v>
      </c>
      <c r="I23" s="20">
        <f>IF(Лист1!A20&lt;=Лист1!D20,Лист1!D20*G23*H23,D23*F23*G23*H23)</f>
        <v>145769.03999999998</v>
      </c>
    </row>
    <row r="24" spans="1:9" ht="12.75">
      <c r="A24" s="10"/>
      <c r="B24" s="8" t="s">
        <v>63</v>
      </c>
      <c r="C24" s="8" t="s">
        <v>9</v>
      </c>
      <c r="D24" s="8" t="s">
        <v>64</v>
      </c>
      <c r="E24" s="8"/>
      <c r="F24" s="8">
        <v>1</v>
      </c>
      <c r="G24" s="8">
        <v>2098</v>
      </c>
      <c r="H24" s="8">
        <f t="shared" si="1"/>
        <v>0.579</v>
      </c>
      <c r="I24" s="20">
        <f>IF(Лист1!A21&lt;=Лист1!D21,Лист1!D21*G24*H24,D24*F24*G24*H24)</f>
        <v>182211.3</v>
      </c>
    </row>
    <row r="25" spans="1:9" ht="12.75">
      <c r="A25" s="10"/>
      <c r="B25" s="8" t="s">
        <v>65</v>
      </c>
      <c r="C25" s="8" t="s">
        <v>9</v>
      </c>
      <c r="D25" s="8" t="s">
        <v>66</v>
      </c>
      <c r="E25" s="8"/>
      <c r="F25" s="8">
        <v>1</v>
      </c>
      <c r="G25" s="8">
        <v>2098</v>
      </c>
      <c r="H25" s="8">
        <f t="shared" si="1"/>
        <v>0.579</v>
      </c>
      <c r="I25" s="20">
        <f>IF(Лист1!A22&lt;=Лист1!D22,Лист1!D22*G25*H25,D25*F25*G25*H25)</f>
        <v>218653.56</v>
      </c>
    </row>
    <row r="26" spans="1:9" ht="25.5">
      <c r="A26" s="10"/>
      <c r="B26" s="8" t="s">
        <v>67</v>
      </c>
      <c r="C26" s="8"/>
      <c r="D26" s="8"/>
      <c r="E26" s="8" t="s">
        <v>68</v>
      </c>
      <c r="F26" s="8"/>
      <c r="G26" s="8"/>
      <c r="H26" s="8"/>
      <c r="I26" s="9"/>
    </row>
    <row r="27" spans="1:9" ht="12.75">
      <c r="A27" s="10"/>
      <c r="B27" s="8" t="s">
        <v>56</v>
      </c>
      <c r="C27" s="8" t="s">
        <v>9</v>
      </c>
      <c r="D27" s="8" t="s">
        <v>36</v>
      </c>
      <c r="E27" s="8"/>
      <c r="F27" s="8">
        <v>1</v>
      </c>
      <c r="G27" s="8">
        <v>2098</v>
      </c>
      <c r="H27" s="8">
        <f aca="true" t="shared" si="2" ref="H27:H32">$C$4</f>
        <v>0.579</v>
      </c>
      <c r="I27" s="20">
        <f>IF(Лист1!A24&lt;=Лист1!D24,Лист1!D24*G27*H27,D27*F27*G27*H27)</f>
        <v>48589.67999999999</v>
      </c>
    </row>
    <row r="28" spans="1:9" ht="12.75">
      <c r="A28" s="10"/>
      <c r="B28" s="8" t="s">
        <v>58</v>
      </c>
      <c r="C28" s="8" t="s">
        <v>9</v>
      </c>
      <c r="D28" s="8" t="s">
        <v>69</v>
      </c>
      <c r="E28" s="8"/>
      <c r="F28" s="8">
        <v>1</v>
      </c>
      <c r="G28" s="8">
        <v>2098</v>
      </c>
      <c r="H28" s="8">
        <f t="shared" si="2"/>
        <v>0.579</v>
      </c>
      <c r="I28" s="20">
        <f>IF(Лист1!A25&lt;=Лист1!D25,Лист1!D25*G28*H28,D28*F28*G28*H28)</f>
        <v>48589.67999999999</v>
      </c>
    </row>
    <row r="29" spans="1:9" ht="12.75">
      <c r="A29" s="10"/>
      <c r="B29" s="8" t="s">
        <v>60</v>
      </c>
      <c r="C29" s="8" t="s">
        <v>9</v>
      </c>
      <c r="D29" s="8" t="s">
        <v>70</v>
      </c>
      <c r="E29" s="8"/>
      <c r="F29" s="8">
        <v>1</v>
      </c>
      <c r="G29" s="8">
        <v>2098</v>
      </c>
      <c r="H29" s="8">
        <f t="shared" si="2"/>
        <v>0.579</v>
      </c>
      <c r="I29" s="20">
        <f>IF(Лист1!A26&lt;=Лист1!D26,Лист1!D26*G29*H29,D29*F29*G29*H29)</f>
        <v>48589.67999999999</v>
      </c>
    </row>
    <row r="30" spans="1:9" ht="12.75">
      <c r="A30" s="10"/>
      <c r="B30" s="8" t="s">
        <v>62</v>
      </c>
      <c r="C30" s="8" t="s">
        <v>9</v>
      </c>
      <c r="D30" s="8" t="s">
        <v>71</v>
      </c>
      <c r="E30" s="8"/>
      <c r="F30" s="8">
        <v>1</v>
      </c>
      <c r="G30" s="8">
        <v>2098</v>
      </c>
      <c r="H30" s="8">
        <f t="shared" si="2"/>
        <v>0.579</v>
      </c>
      <c r="I30" s="20">
        <f>IF(Лист1!A27&lt;=Лист1!D27,Лист1!D27*G30*H30,D30*F30*G30*H30)</f>
        <v>48589.67999999999</v>
      </c>
    </row>
    <row r="31" spans="1:9" ht="12.75">
      <c r="A31" s="10"/>
      <c r="B31" s="8" t="s">
        <v>63</v>
      </c>
      <c r="C31" s="8" t="s">
        <v>9</v>
      </c>
      <c r="D31" s="8" t="s">
        <v>72</v>
      </c>
      <c r="E31" s="8"/>
      <c r="F31" s="8">
        <v>1</v>
      </c>
      <c r="G31" s="8">
        <v>2098</v>
      </c>
      <c r="H31" s="8">
        <f t="shared" si="2"/>
        <v>0.579</v>
      </c>
      <c r="I31" s="20">
        <f>IF(Лист1!A28&lt;=Лист1!D28,Лист1!D28*G31*H31,D31*F31*G31*H31)</f>
        <v>48589.67999999999</v>
      </c>
    </row>
    <row r="32" spans="1:9" ht="12.75">
      <c r="A32" s="10"/>
      <c r="B32" s="8" t="s">
        <v>65</v>
      </c>
      <c r="C32" s="8" t="s">
        <v>9</v>
      </c>
      <c r="D32" s="8" t="s">
        <v>73</v>
      </c>
      <c r="E32" s="8"/>
      <c r="F32" s="8">
        <v>1</v>
      </c>
      <c r="G32" s="8">
        <v>2098</v>
      </c>
      <c r="H32" s="8">
        <f t="shared" si="2"/>
        <v>0.579</v>
      </c>
      <c r="I32" s="20">
        <f>IF(Лист1!A29&lt;=Лист1!D29,Лист1!D29*G32*H32,D32*F32*G32*H32)</f>
        <v>48589.67999999999</v>
      </c>
    </row>
    <row r="33" spans="1:9" ht="25.5">
      <c r="A33" s="10"/>
      <c r="B33" s="8" t="s">
        <v>74</v>
      </c>
      <c r="C33" s="8"/>
      <c r="D33" s="8"/>
      <c r="E33" s="8" t="s">
        <v>68</v>
      </c>
      <c r="F33" s="8"/>
      <c r="G33" s="8"/>
      <c r="H33" s="8"/>
      <c r="I33" s="9"/>
    </row>
    <row r="34" spans="1:9" ht="12.75">
      <c r="A34" s="10"/>
      <c r="B34" s="8" t="s">
        <v>56</v>
      </c>
      <c r="C34" s="8" t="s">
        <v>9</v>
      </c>
      <c r="D34" s="8" t="s">
        <v>37</v>
      </c>
      <c r="E34" s="8"/>
      <c r="F34" s="8">
        <v>1</v>
      </c>
      <c r="G34" s="8">
        <v>2098</v>
      </c>
      <c r="H34" s="8">
        <f aca="true" t="shared" si="3" ref="H34:H39">$C$4</f>
        <v>0.579</v>
      </c>
      <c r="I34" s="20">
        <f>IF(Лист1!A31&lt;=Лист1!D31,Лист1!D31*G34*H34,D34*F34*G34*H34)</f>
        <v>48589.67999999999</v>
      </c>
    </row>
    <row r="35" spans="1:9" ht="12.75">
      <c r="A35" s="10"/>
      <c r="B35" s="8" t="s">
        <v>58</v>
      </c>
      <c r="C35" s="8" t="s">
        <v>9</v>
      </c>
      <c r="D35" s="8" t="s">
        <v>40</v>
      </c>
      <c r="E35" s="8"/>
      <c r="F35" s="8">
        <v>1</v>
      </c>
      <c r="G35" s="8">
        <v>2098</v>
      </c>
      <c r="H35" s="8">
        <f t="shared" si="3"/>
        <v>0.579</v>
      </c>
      <c r="I35" s="20">
        <f>IF(Лист1!A32&lt;=Лист1!D32,Лист1!D32*G35*H35,D35*F35*G35*H35)</f>
        <v>48589.67999999999</v>
      </c>
    </row>
    <row r="36" spans="1:9" ht="12.75">
      <c r="A36" s="10"/>
      <c r="B36" s="8" t="s">
        <v>60</v>
      </c>
      <c r="C36" s="8" t="s">
        <v>9</v>
      </c>
      <c r="D36" s="8" t="s">
        <v>73</v>
      </c>
      <c r="E36" s="8"/>
      <c r="F36" s="8">
        <v>1</v>
      </c>
      <c r="G36" s="8">
        <v>2098</v>
      </c>
      <c r="H36" s="8">
        <f t="shared" si="3"/>
        <v>0.579</v>
      </c>
      <c r="I36" s="20">
        <f>IF(Лист1!A33&lt;=Лист1!D33,Лист1!D33*G36*H36,D36*F36*G36*H36)</f>
        <v>48589.67999999999</v>
      </c>
    </row>
    <row r="37" spans="1:9" ht="12.75">
      <c r="A37" s="10"/>
      <c r="B37" s="8" t="s">
        <v>62</v>
      </c>
      <c r="C37" s="8" t="s">
        <v>9</v>
      </c>
      <c r="D37" s="8" t="s">
        <v>43</v>
      </c>
      <c r="E37" s="8"/>
      <c r="F37" s="8">
        <v>1</v>
      </c>
      <c r="G37" s="8">
        <v>2098</v>
      </c>
      <c r="H37" s="8">
        <f t="shared" si="3"/>
        <v>0.579</v>
      </c>
      <c r="I37" s="20">
        <f>IF(Лист1!A34&lt;=Лист1!D34,Лист1!D34*G37*H37,D37*F37*G37*H37)</f>
        <v>48589.67999999999</v>
      </c>
    </row>
    <row r="38" spans="1:9" ht="12.75">
      <c r="A38" s="10"/>
      <c r="B38" s="8" t="s">
        <v>63</v>
      </c>
      <c r="C38" s="8" t="s">
        <v>9</v>
      </c>
      <c r="D38" s="8" t="s">
        <v>75</v>
      </c>
      <c r="E38" s="8"/>
      <c r="F38" s="8">
        <v>1</v>
      </c>
      <c r="G38" s="8">
        <v>2098</v>
      </c>
      <c r="H38" s="8">
        <f t="shared" si="3"/>
        <v>0.579</v>
      </c>
      <c r="I38" s="20">
        <f>IF(Лист1!A35&lt;=Лист1!D35,Лист1!D35*G38*H38,D38*F38*G38*H38)</f>
        <v>48589.67999999999</v>
      </c>
    </row>
    <row r="39" spans="1:9" ht="12.75">
      <c r="A39" s="10"/>
      <c r="B39" s="8" t="s">
        <v>65</v>
      </c>
      <c r="C39" s="8" t="s">
        <v>9</v>
      </c>
      <c r="D39" s="8" t="s">
        <v>76</v>
      </c>
      <c r="E39" s="8"/>
      <c r="F39" s="8">
        <v>1</v>
      </c>
      <c r="G39" s="8">
        <v>2098</v>
      </c>
      <c r="H39" s="8">
        <f t="shared" si="3"/>
        <v>0.579</v>
      </c>
      <c r="I39" s="20">
        <f>IF(Лист1!A36&lt;=Лист1!D36,Лист1!D36*G39*H39,D39*F39*G39*H39)</f>
        <v>48589.67999999999</v>
      </c>
    </row>
    <row r="40" spans="1:9" ht="25.5">
      <c r="A40" s="10"/>
      <c r="B40" s="8" t="s">
        <v>77</v>
      </c>
      <c r="C40" s="8"/>
      <c r="D40" s="8"/>
      <c r="E40" s="8" t="s">
        <v>78</v>
      </c>
      <c r="F40" s="8"/>
      <c r="G40" s="8"/>
      <c r="H40" s="8"/>
      <c r="I40" s="9"/>
    </row>
    <row r="41" spans="1:9" ht="12.75">
      <c r="A41" s="10"/>
      <c r="B41" s="8" t="s">
        <v>56</v>
      </c>
      <c r="C41" s="8" t="s">
        <v>9</v>
      </c>
      <c r="D41" s="8" t="s">
        <v>50</v>
      </c>
      <c r="E41" s="8"/>
      <c r="F41" s="8">
        <v>1</v>
      </c>
      <c r="G41" s="8">
        <v>2098</v>
      </c>
      <c r="H41" s="8">
        <f>$C$4</f>
        <v>0.579</v>
      </c>
      <c r="I41" s="20">
        <f>IF(Лист1!A38&lt;=Лист1!D38,Лист1!D38*G41*H41,D41*F41*G41*H41)</f>
        <v>24294.839999999997</v>
      </c>
    </row>
    <row r="42" spans="1:9" ht="12.75">
      <c r="A42" s="10"/>
      <c r="B42" s="8" t="s">
        <v>58</v>
      </c>
      <c r="C42" s="8" t="s">
        <v>9</v>
      </c>
      <c r="D42" s="8" t="s">
        <v>53</v>
      </c>
      <c r="E42" s="8"/>
      <c r="F42" s="8">
        <v>1</v>
      </c>
      <c r="G42" s="8">
        <v>2098</v>
      </c>
      <c r="H42" s="8">
        <f aca="true" t="shared" si="4" ref="H42:H47">$C$4</f>
        <v>0.579</v>
      </c>
      <c r="I42" s="20">
        <f>IF(Лист1!A39&lt;=Лист1!D39,Лист1!D39*G42*H42,D42*F42*G42*H42)</f>
        <v>30368.55</v>
      </c>
    </row>
    <row r="43" spans="1:9" ht="12.75">
      <c r="A43" s="10"/>
      <c r="B43" s="8" t="s">
        <v>60</v>
      </c>
      <c r="C43" s="8" t="s">
        <v>9</v>
      </c>
      <c r="D43" s="8" t="s">
        <v>79</v>
      </c>
      <c r="E43" s="8"/>
      <c r="F43" s="8">
        <v>1</v>
      </c>
      <c r="G43" s="8">
        <v>2098</v>
      </c>
      <c r="H43" s="8">
        <f t="shared" si="4"/>
        <v>0.579</v>
      </c>
      <c r="I43" s="20">
        <f>IF(Лист1!A40&lt;=Лист1!D40,Лист1!D40*G43*H43,D43*F43*G43*H43)</f>
        <v>54663.39</v>
      </c>
    </row>
    <row r="44" spans="1:9" ht="12.75">
      <c r="A44" s="10"/>
      <c r="B44" s="8" t="s">
        <v>62</v>
      </c>
      <c r="C44" s="8" t="s">
        <v>9</v>
      </c>
      <c r="D44" s="8" t="s">
        <v>46</v>
      </c>
      <c r="E44" s="8"/>
      <c r="F44" s="8">
        <v>1</v>
      </c>
      <c r="G44" s="8">
        <v>2098</v>
      </c>
      <c r="H44" s="8">
        <f t="shared" si="4"/>
        <v>0.579</v>
      </c>
      <c r="I44" s="20">
        <f>IF(Лист1!A41&lt;=Лист1!D41,Лист1!D41*G44*H44,D44*F44*G44*H44)</f>
        <v>72884.51999999999</v>
      </c>
    </row>
    <row r="45" spans="1:9" ht="12.75">
      <c r="A45" s="10"/>
      <c r="B45" s="8" t="s">
        <v>63</v>
      </c>
      <c r="C45" s="8" t="s">
        <v>9</v>
      </c>
      <c r="D45" s="8" t="s">
        <v>80</v>
      </c>
      <c r="E45" s="8"/>
      <c r="F45" s="8">
        <v>1</v>
      </c>
      <c r="G45" s="8">
        <v>2098</v>
      </c>
      <c r="H45" s="8">
        <f t="shared" si="4"/>
        <v>0.579</v>
      </c>
      <c r="I45" s="20">
        <f>IF(Лист1!A42&lt;=Лист1!D42,Лист1!D42*G45*H45,D45*F45*G45*H45)</f>
        <v>91105.65</v>
      </c>
    </row>
    <row r="46" spans="1:9" ht="12.75">
      <c r="A46" s="10"/>
      <c r="B46" s="8" t="s">
        <v>65</v>
      </c>
      <c r="C46" s="8" t="s">
        <v>9</v>
      </c>
      <c r="D46" s="8" t="s">
        <v>61</v>
      </c>
      <c r="E46" s="8"/>
      <c r="F46" s="8">
        <v>1</v>
      </c>
      <c r="G46" s="8">
        <v>2098</v>
      </c>
      <c r="H46" s="8">
        <f t="shared" si="4"/>
        <v>0.579</v>
      </c>
      <c r="I46" s="20">
        <f>IF(Лист1!A43&lt;=Лист1!D43,Лист1!D43*G46*H46,D46*F46*G46*H46)</f>
        <v>109326.78</v>
      </c>
    </row>
    <row r="47" spans="1:9" ht="25.5">
      <c r="A47" s="10" t="s">
        <v>81</v>
      </c>
      <c r="B47" s="8" t="s">
        <v>10</v>
      </c>
      <c r="C47" s="8" t="s">
        <v>11</v>
      </c>
      <c r="D47" s="8" t="s">
        <v>82</v>
      </c>
      <c r="E47" s="8" t="s">
        <v>83</v>
      </c>
      <c r="F47" s="8">
        <v>0.01</v>
      </c>
      <c r="G47" s="8">
        <v>2098</v>
      </c>
      <c r="H47" s="8">
        <f t="shared" si="4"/>
        <v>0.579</v>
      </c>
      <c r="I47" s="20">
        <f>IF(Лист1!A44&lt;=Лист1!D44,Лист1!D44*G47*H47,D47*F47*G47*H47)</f>
        <v>12147.419999999998</v>
      </c>
    </row>
    <row r="48" spans="1:9" ht="13.5">
      <c r="A48" s="10"/>
      <c r="B48" s="11" t="s">
        <v>12</v>
      </c>
      <c r="C48" s="8"/>
      <c r="D48" s="8"/>
      <c r="E48" s="8"/>
      <c r="F48" s="8"/>
      <c r="G48" s="8"/>
      <c r="H48" s="8"/>
      <c r="I48" s="9"/>
    </row>
    <row r="49" spans="1:9" ht="15.75">
      <c r="A49" s="10" t="s">
        <v>84</v>
      </c>
      <c r="B49" s="8" t="s">
        <v>146</v>
      </c>
      <c r="C49" s="8"/>
      <c r="D49" s="8"/>
      <c r="E49" s="8"/>
      <c r="F49" s="8"/>
      <c r="G49" s="8"/>
      <c r="H49" s="8"/>
      <c r="I49" s="9"/>
    </row>
    <row r="50" spans="1:9" ht="12.75">
      <c r="A50" s="10"/>
      <c r="B50" s="8" t="s">
        <v>85</v>
      </c>
      <c r="C50" s="8" t="s">
        <v>13</v>
      </c>
      <c r="D50" s="8" t="s">
        <v>37</v>
      </c>
      <c r="E50" s="8"/>
      <c r="F50" s="8">
        <v>1</v>
      </c>
      <c r="G50" s="8">
        <v>1973</v>
      </c>
      <c r="H50" s="8">
        <f>$C$4</f>
        <v>0.579</v>
      </c>
      <c r="I50" s="12">
        <f>F50*G50*D50*H50</f>
        <v>2284.734</v>
      </c>
    </row>
    <row r="51" spans="1:9" ht="12.75">
      <c r="A51" s="10"/>
      <c r="B51" s="8" t="s">
        <v>86</v>
      </c>
      <c r="C51" s="8" t="s">
        <v>13</v>
      </c>
      <c r="D51" s="8" t="s">
        <v>38</v>
      </c>
      <c r="E51" s="8"/>
      <c r="F51" s="8">
        <v>1</v>
      </c>
      <c r="G51" s="8">
        <v>1973</v>
      </c>
      <c r="H51" s="8">
        <f>$C$4</f>
        <v>0.579</v>
      </c>
      <c r="I51" s="12">
        <f>F51*G51*D51*H51</f>
        <v>3427.1009999999997</v>
      </c>
    </row>
    <row r="52" spans="1:9" ht="12.75">
      <c r="A52" s="10"/>
      <c r="B52" s="8" t="s">
        <v>87</v>
      </c>
      <c r="C52" s="8" t="s">
        <v>13</v>
      </c>
      <c r="D52" s="8" t="s">
        <v>40</v>
      </c>
      <c r="E52" s="8"/>
      <c r="F52" s="8">
        <v>1</v>
      </c>
      <c r="G52" s="8">
        <v>1973</v>
      </c>
      <c r="H52" s="8">
        <f>$C$4</f>
        <v>0.579</v>
      </c>
      <c r="I52" s="12">
        <f>F52*G52*D52*H52</f>
        <v>5711.835</v>
      </c>
    </row>
    <row r="53" spans="1:9" ht="15.75">
      <c r="A53" s="10" t="s">
        <v>88</v>
      </c>
      <c r="B53" s="8" t="s">
        <v>147</v>
      </c>
      <c r="C53" s="8"/>
      <c r="D53" s="8"/>
      <c r="E53" s="8"/>
      <c r="F53" s="8"/>
      <c r="G53" s="8"/>
      <c r="H53" s="8"/>
      <c r="I53" s="9"/>
    </row>
    <row r="54" spans="1:9" ht="12.75">
      <c r="A54" s="10"/>
      <c r="B54" s="8" t="s">
        <v>89</v>
      </c>
      <c r="C54" s="8" t="s">
        <v>13</v>
      </c>
      <c r="D54" s="8" t="s">
        <v>50</v>
      </c>
      <c r="E54" s="8"/>
      <c r="F54" s="8">
        <v>1</v>
      </c>
      <c r="G54" s="8">
        <v>1973</v>
      </c>
      <c r="H54" s="8">
        <f>$C$4</f>
        <v>0.579</v>
      </c>
      <c r="I54" s="12">
        <f>F54*G54*D54*H54</f>
        <v>11423.67</v>
      </c>
    </row>
    <row r="55" spans="1:9" ht="12.75">
      <c r="A55" s="10"/>
      <c r="B55" s="8" t="s">
        <v>90</v>
      </c>
      <c r="C55" s="8" t="s">
        <v>13</v>
      </c>
      <c r="D55" s="8" t="s">
        <v>75</v>
      </c>
      <c r="E55" s="8"/>
      <c r="F55" s="8">
        <v>1</v>
      </c>
      <c r="G55" s="8">
        <v>1973</v>
      </c>
      <c r="H55" s="8">
        <f>$C$4</f>
        <v>0.579</v>
      </c>
      <c r="I55" s="12">
        <f>F55*G55*D55*H55</f>
        <v>17135.504999999997</v>
      </c>
    </row>
    <row r="56" spans="1:9" ht="15.75">
      <c r="A56" s="10" t="s">
        <v>91</v>
      </c>
      <c r="B56" s="8" t="s">
        <v>148</v>
      </c>
      <c r="C56" s="8"/>
      <c r="D56" s="8"/>
      <c r="E56" s="8"/>
      <c r="F56" s="8"/>
      <c r="G56" s="8"/>
      <c r="H56" s="8"/>
      <c r="I56" s="9"/>
    </row>
    <row r="57" spans="1:9" ht="12.75">
      <c r="A57" s="10"/>
      <c r="B57" s="8" t="s">
        <v>92</v>
      </c>
      <c r="C57" s="8" t="s">
        <v>13</v>
      </c>
      <c r="D57" s="8" t="s">
        <v>93</v>
      </c>
      <c r="E57" s="8"/>
      <c r="F57" s="8">
        <v>1</v>
      </c>
      <c r="G57" s="8">
        <v>2856</v>
      </c>
      <c r="H57" s="8">
        <f>$C$4</f>
        <v>0.579</v>
      </c>
      <c r="I57" s="12">
        <f>F57*G57*D57*H57</f>
        <v>132289.91999999998</v>
      </c>
    </row>
    <row r="58" spans="1:9" ht="12.75">
      <c r="A58" s="10"/>
      <c r="B58" s="8" t="s">
        <v>94</v>
      </c>
      <c r="C58" s="8" t="s">
        <v>13</v>
      </c>
      <c r="D58" s="8" t="s">
        <v>95</v>
      </c>
      <c r="E58" s="8"/>
      <c r="F58" s="8">
        <v>1</v>
      </c>
      <c r="G58" s="8">
        <v>2856</v>
      </c>
      <c r="H58" s="8">
        <f aca="true" t="shared" si="5" ref="H58:H66">$C$4</f>
        <v>0.579</v>
      </c>
      <c r="I58" s="12">
        <f>F58*G58*D58*H58</f>
        <v>66144.95999999999</v>
      </c>
    </row>
    <row r="59" spans="1:9" ht="12.75">
      <c r="A59" s="10"/>
      <c r="B59" s="8" t="s">
        <v>96</v>
      </c>
      <c r="C59" s="8" t="s">
        <v>13</v>
      </c>
      <c r="D59" s="8" t="s">
        <v>45</v>
      </c>
      <c r="E59" s="8"/>
      <c r="F59" s="8">
        <v>1</v>
      </c>
      <c r="G59" s="8">
        <v>2856</v>
      </c>
      <c r="H59" s="8">
        <f t="shared" si="5"/>
        <v>0.579</v>
      </c>
      <c r="I59" s="12">
        <f>F59*G59*D59*H59</f>
        <v>49608.719999999994</v>
      </c>
    </row>
    <row r="60" spans="1:9" ht="12.75">
      <c r="A60" s="10"/>
      <c r="B60" s="8" t="s">
        <v>97</v>
      </c>
      <c r="C60" s="8" t="s">
        <v>13</v>
      </c>
      <c r="D60" s="8" t="s">
        <v>57</v>
      </c>
      <c r="E60" s="8"/>
      <c r="F60" s="8">
        <v>1</v>
      </c>
      <c r="G60" s="8">
        <v>2856</v>
      </c>
      <c r="H60" s="8">
        <f t="shared" si="5"/>
        <v>0.579</v>
      </c>
      <c r="I60" s="12">
        <f>F60*G60*D60*H60</f>
        <v>33072.479999999996</v>
      </c>
    </row>
    <row r="61" spans="1:9" ht="15.75">
      <c r="A61" s="10" t="s">
        <v>98</v>
      </c>
      <c r="B61" s="8" t="s">
        <v>149</v>
      </c>
      <c r="C61" s="8"/>
      <c r="D61" s="8"/>
      <c r="E61" s="8"/>
      <c r="F61" s="8"/>
      <c r="G61" s="8"/>
      <c r="H61" s="8"/>
      <c r="I61" s="9"/>
    </row>
    <row r="62" spans="1:9" ht="12.75">
      <c r="A62" s="10"/>
      <c r="B62" s="8" t="s">
        <v>85</v>
      </c>
      <c r="C62" s="8" t="s">
        <v>13</v>
      </c>
      <c r="D62" s="8" t="s">
        <v>95</v>
      </c>
      <c r="E62" s="8"/>
      <c r="F62" s="8">
        <v>1</v>
      </c>
      <c r="G62" s="8">
        <v>2856</v>
      </c>
      <c r="H62" s="8">
        <f t="shared" si="5"/>
        <v>0.579</v>
      </c>
      <c r="I62" s="12">
        <f>F62*G62*D62*H62</f>
        <v>66144.95999999999</v>
      </c>
    </row>
    <row r="63" spans="1:9" ht="12.75">
      <c r="A63" s="10"/>
      <c r="B63" s="8" t="s">
        <v>86</v>
      </c>
      <c r="C63" s="8" t="s">
        <v>13</v>
      </c>
      <c r="D63" s="8" t="s">
        <v>59</v>
      </c>
      <c r="E63" s="8"/>
      <c r="F63" s="8">
        <v>1</v>
      </c>
      <c r="G63" s="8">
        <v>2856</v>
      </c>
      <c r="H63" s="8">
        <f t="shared" si="5"/>
        <v>0.579</v>
      </c>
      <c r="I63" s="12">
        <f>F63*G63*D63*H63</f>
        <v>82681.2</v>
      </c>
    </row>
    <row r="64" spans="1:9" ht="15.75">
      <c r="A64" s="10" t="s">
        <v>99</v>
      </c>
      <c r="B64" s="8" t="s">
        <v>150</v>
      </c>
      <c r="C64" s="8"/>
      <c r="D64" s="8"/>
      <c r="E64" s="8"/>
      <c r="F64" s="8"/>
      <c r="G64" s="8"/>
      <c r="H64" s="8"/>
      <c r="I64" s="9"/>
    </row>
    <row r="65" spans="1:9" ht="12.75">
      <c r="A65" s="10"/>
      <c r="B65" s="8" t="s">
        <v>85</v>
      </c>
      <c r="C65" s="8" t="s">
        <v>13</v>
      </c>
      <c r="D65" s="8" t="s">
        <v>45</v>
      </c>
      <c r="E65" s="8"/>
      <c r="F65" s="8">
        <v>1</v>
      </c>
      <c r="G65" s="8">
        <v>2856</v>
      </c>
      <c r="H65" s="8">
        <f t="shared" si="5"/>
        <v>0.579</v>
      </c>
      <c r="I65" s="12">
        <f>F65*G65*D65*H65</f>
        <v>49608.719999999994</v>
      </c>
    </row>
    <row r="66" spans="1:9" ht="12.75">
      <c r="A66" s="10"/>
      <c r="B66" s="8" t="s">
        <v>86</v>
      </c>
      <c r="C66" s="8" t="s">
        <v>13</v>
      </c>
      <c r="D66" s="8" t="s">
        <v>95</v>
      </c>
      <c r="E66" s="8"/>
      <c r="F66" s="8">
        <v>1</v>
      </c>
      <c r="G66" s="8">
        <v>2856</v>
      </c>
      <c r="H66" s="8">
        <f t="shared" si="5"/>
        <v>0.579</v>
      </c>
      <c r="I66" s="12">
        <f>F66*G66*D66*H66</f>
        <v>66144.95999999999</v>
      </c>
    </row>
    <row r="67" spans="1:9" ht="13.5">
      <c r="A67" s="10"/>
      <c r="B67" s="11" t="s">
        <v>14</v>
      </c>
      <c r="C67" s="8"/>
      <c r="D67" s="8"/>
      <c r="E67" s="8"/>
      <c r="F67" s="8"/>
      <c r="G67" s="8"/>
      <c r="H67" s="8"/>
      <c r="I67" s="9"/>
    </row>
    <row r="68" spans="1:9" ht="15.75">
      <c r="A68" s="10" t="s">
        <v>100</v>
      </c>
      <c r="B68" s="8" t="s">
        <v>151</v>
      </c>
      <c r="C68" s="8"/>
      <c r="D68" s="8"/>
      <c r="E68" s="8"/>
      <c r="F68" s="8"/>
      <c r="G68" s="8"/>
      <c r="H68" s="8"/>
      <c r="I68" s="9"/>
    </row>
    <row r="69" spans="1:9" ht="12.75">
      <c r="A69" s="10"/>
      <c r="B69" s="8" t="s">
        <v>101</v>
      </c>
      <c r="C69" s="8" t="s">
        <v>15</v>
      </c>
      <c r="D69" s="8" t="s">
        <v>31</v>
      </c>
      <c r="E69" s="8"/>
      <c r="F69" s="8">
        <v>1</v>
      </c>
      <c r="G69" s="8">
        <v>1973</v>
      </c>
      <c r="H69" s="8">
        <f>$C$4</f>
        <v>0.579</v>
      </c>
      <c r="I69" s="19" t="str">
        <f>TEXT(F69*G69*1*H69,"# ##0")&amp;" - "&amp;TEXT(F69*G69*2*H69,"# ##0")</f>
        <v>1 142 - 2 285</v>
      </c>
    </row>
    <row r="70" spans="1:9" ht="12.75">
      <c r="A70" s="10"/>
      <c r="B70" s="8" t="s">
        <v>102</v>
      </c>
      <c r="C70" s="8" t="s">
        <v>15</v>
      </c>
      <c r="D70" s="8" t="s">
        <v>32</v>
      </c>
      <c r="E70" s="8"/>
      <c r="F70" s="8">
        <v>1</v>
      </c>
      <c r="G70" s="8">
        <v>1973</v>
      </c>
      <c r="H70" s="8">
        <f>$C$4</f>
        <v>0.579</v>
      </c>
      <c r="I70" s="19" t="str">
        <f>TEXT(F70*G70*0.5*H70,"# ##0")&amp;" - "&amp;TEXT(F70*G70*1*H70,"# ##0")</f>
        <v>571 - 1 142</v>
      </c>
    </row>
    <row r="71" spans="1:9" ht="12.75">
      <c r="A71" s="10"/>
      <c r="B71" s="8" t="s">
        <v>103</v>
      </c>
      <c r="C71" s="8" t="s">
        <v>15</v>
      </c>
      <c r="D71" s="8" t="s">
        <v>16</v>
      </c>
      <c r="E71" s="8"/>
      <c r="F71" s="8">
        <v>1</v>
      </c>
      <c r="G71" s="8">
        <v>1973</v>
      </c>
      <c r="H71" s="8">
        <f>$C$4</f>
        <v>0.579</v>
      </c>
      <c r="I71" s="19" t="str">
        <f>TEXT(F71*G71*0.5*H71,"# ##0")</f>
        <v>571</v>
      </c>
    </row>
    <row r="72" spans="1:9" ht="15.75">
      <c r="A72" s="10" t="s">
        <v>104</v>
      </c>
      <c r="B72" s="8" t="s">
        <v>152</v>
      </c>
      <c r="C72" s="8" t="s">
        <v>15</v>
      </c>
      <c r="D72" s="8" t="s">
        <v>71</v>
      </c>
      <c r="E72" s="8"/>
      <c r="F72" s="8">
        <v>1</v>
      </c>
      <c r="G72" s="8">
        <v>1973</v>
      </c>
      <c r="H72" s="8">
        <f>$C$4</f>
        <v>0.579</v>
      </c>
      <c r="I72" s="12">
        <f>F72*G72*D72*H72</f>
        <v>6854.201999999999</v>
      </c>
    </row>
    <row r="73" spans="1:9" ht="15.75">
      <c r="A73" s="10" t="s">
        <v>105</v>
      </c>
      <c r="B73" s="8" t="s">
        <v>153</v>
      </c>
      <c r="C73" s="8"/>
      <c r="D73" s="8"/>
      <c r="E73" s="8"/>
      <c r="F73" s="8"/>
      <c r="G73" s="8"/>
      <c r="H73" s="8"/>
      <c r="I73" s="9"/>
    </row>
    <row r="74" spans="1:9" ht="12.75">
      <c r="A74" s="10"/>
      <c r="B74" s="8" t="s">
        <v>106</v>
      </c>
      <c r="C74" s="8" t="s">
        <v>15</v>
      </c>
      <c r="D74" s="8" t="s">
        <v>95</v>
      </c>
      <c r="E74" s="8"/>
      <c r="F74" s="8">
        <v>1</v>
      </c>
      <c r="G74" s="8">
        <v>1973</v>
      </c>
      <c r="H74" s="8">
        <f>$C$4</f>
        <v>0.579</v>
      </c>
      <c r="I74" s="12">
        <f>F74*G74*D74*H74</f>
        <v>45694.68</v>
      </c>
    </row>
    <row r="75" spans="1:9" ht="12.75">
      <c r="A75" s="10"/>
      <c r="B75" s="8" t="s">
        <v>107</v>
      </c>
      <c r="C75" s="8" t="s">
        <v>15</v>
      </c>
      <c r="D75" s="8" t="s">
        <v>59</v>
      </c>
      <c r="E75" s="8"/>
      <c r="F75" s="8">
        <v>1</v>
      </c>
      <c r="G75" s="8">
        <v>1973</v>
      </c>
      <c r="H75" s="8">
        <f>$C$4</f>
        <v>0.579</v>
      </c>
      <c r="I75" s="12">
        <f>F75*G75*D75*H75</f>
        <v>57118.35</v>
      </c>
    </row>
    <row r="76" spans="1:9" ht="12.75">
      <c r="A76" s="10"/>
      <c r="B76" s="8" t="s">
        <v>108</v>
      </c>
      <c r="C76" s="8" t="s">
        <v>15</v>
      </c>
      <c r="D76" s="8" t="s">
        <v>109</v>
      </c>
      <c r="E76" s="8"/>
      <c r="F76" s="8">
        <v>1</v>
      </c>
      <c r="G76" s="8">
        <v>1973</v>
      </c>
      <c r="H76" s="8">
        <f>$C$4</f>
        <v>0.579</v>
      </c>
      <c r="I76" s="12">
        <f>F76*G76*D76*H76</f>
        <v>79965.68999999999</v>
      </c>
    </row>
    <row r="77" spans="1:9" ht="15.75">
      <c r="A77" s="10" t="s">
        <v>110</v>
      </c>
      <c r="B77" s="8" t="s">
        <v>154</v>
      </c>
      <c r="C77" s="8" t="s">
        <v>15</v>
      </c>
      <c r="D77" s="8" t="s">
        <v>36</v>
      </c>
      <c r="E77" s="8"/>
      <c r="F77" s="8">
        <v>1</v>
      </c>
      <c r="G77" s="8">
        <v>1973</v>
      </c>
      <c r="H77" s="8">
        <f>$C$4</f>
        <v>0.579</v>
      </c>
      <c r="I77" s="12">
        <f>F77*G77*D77*H77</f>
        <v>1142.367</v>
      </c>
    </row>
    <row r="78" spans="1:9" ht="28.5">
      <c r="A78" s="10" t="s">
        <v>111</v>
      </c>
      <c r="B78" s="8" t="s">
        <v>155</v>
      </c>
      <c r="C78" s="8" t="s">
        <v>13</v>
      </c>
      <c r="D78" s="8" t="s">
        <v>39</v>
      </c>
      <c r="E78" s="8"/>
      <c r="F78" s="8">
        <v>1</v>
      </c>
      <c r="G78" s="8">
        <v>1973</v>
      </c>
      <c r="H78" s="8">
        <f>$C$4</f>
        <v>0.579</v>
      </c>
      <c r="I78" s="12">
        <f>F78*G78*D78*H78</f>
        <v>4569.468</v>
      </c>
    </row>
    <row r="79" spans="1:9" ht="13.5">
      <c r="A79" s="10"/>
      <c r="B79" s="11" t="s">
        <v>17</v>
      </c>
      <c r="C79" s="8"/>
      <c r="D79" s="8"/>
      <c r="E79" s="8"/>
      <c r="F79" s="8"/>
      <c r="G79" s="8"/>
      <c r="H79" s="8"/>
      <c r="I79" s="9"/>
    </row>
    <row r="80" spans="1:9" ht="12.75">
      <c r="A80" s="10" t="s">
        <v>112</v>
      </c>
      <c r="B80" s="8" t="s">
        <v>113</v>
      </c>
      <c r="C80" s="8"/>
      <c r="D80" s="8"/>
      <c r="E80" s="8"/>
      <c r="F80" s="8"/>
      <c r="G80" s="8"/>
      <c r="H80" s="8"/>
      <c r="I80" s="9"/>
    </row>
    <row r="81" spans="1:9" ht="12.75">
      <c r="A81" s="10"/>
      <c r="B81" s="8" t="s">
        <v>114</v>
      </c>
      <c r="C81" s="8" t="s">
        <v>5</v>
      </c>
      <c r="D81" s="8" t="s">
        <v>50</v>
      </c>
      <c r="E81" s="8"/>
      <c r="F81" s="8">
        <v>1</v>
      </c>
      <c r="G81" s="8">
        <v>4163</v>
      </c>
      <c r="H81" s="8">
        <f>$C$4</f>
        <v>0.579</v>
      </c>
      <c r="I81" s="12">
        <f>F81*G81*D81*H81</f>
        <v>24103.769999999997</v>
      </c>
    </row>
    <row r="82" spans="1:9" ht="12.75">
      <c r="A82" s="10"/>
      <c r="B82" s="8" t="s">
        <v>115</v>
      </c>
      <c r="C82" s="8" t="s">
        <v>5</v>
      </c>
      <c r="D82" s="8" t="s">
        <v>57</v>
      </c>
      <c r="E82" s="8"/>
      <c r="F82" s="8">
        <v>1</v>
      </c>
      <c r="G82" s="8">
        <v>4163</v>
      </c>
      <c r="H82" s="8">
        <f>$C$4</f>
        <v>0.579</v>
      </c>
      <c r="I82" s="12">
        <f>F82*G82*D82*H82</f>
        <v>48207.53999999999</v>
      </c>
    </row>
    <row r="83" spans="1:9" ht="12.75">
      <c r="A83" s="10"/>
      <c r="B83" s="8" t="s">
        <v>116</v>
      </c>
      <c r="C83" s="8" t="s">
        <v>5</v>
      </c>
      <c r="D83" s="8" t="s">
        <v>45</v>
      </c>
      <c r="E83" s="8"/>
      <c r="F83" s="8">
        <v>1</v>
      </c>
      <c r="G83" s="8">
        <v>4163</v>
      </c>
      <c r="H83" s="8">
        <f>$C$4</f>
        <v>0.579</v>
      </c>
      <c r="I83" s="12">
        <f>F83*G83*D83*H83</f>
        <v>72311.31</v>
      </c>
    </row>
    <row r="84" spans="1:9" ht="12.75">
      <c r="A84" s="10"/>
      <c r="B84" s="8" t="s">
        <v>117</v>
      </c>
      <c r="C84" s="8" t="s">
        <v>5</v>
      </c>
      <c r="D84" s="8" t="s">
        <v>95</v>
      </c>
      <c r="E84" s="8"/>
      <c r="F84" s="8">
        <v>1</v>
      </c>
      <c r="G84" s="8">
        <v>4163</v>
      </c>
      <c r="H84" s="8">
        <f>$C$4</f>
        <v>0.579</v>
      </c>
      <c r="I84" s="12">
        <f>F84*G84*D84*H84</f>
        <v>96415.07999999999</v>
      </c>
    </row>
    <row r="85" spans="1:9" ht="12.75">
      <c r="A85" s="10"/>
      <c r="B85" s="8" t="s">
        <v>265</v>
      </c>
      <c r="C85" s="8" t="s">
        <v>5</v>
      </c>
      <c r="D85" s="43">
        <v>5</v>
      </c>
      <c r="E85" s="8"/>
      <c r="F85" s="8">
        <v>1</v>
      </c>
      <c r="G85" s="8">
        <v>4163</v>
      </c>
      <c r="H85" s="8">
        <f>$C$4</f>
        <v>0.579</v>
      </c>
      <c r="I85" s="12">
        <f>F85*G85*D85*H85</f>
        <v>12051.884999999998</v>
      </c>
    </row>
    <row r="86" spans="1:9" ht="12.75">
      <c r="A86" s="10"/>
      <c r="B86" s="8" t="s">
        <v>118</v>
      </c>
      <c r="C86" s="8" t="s">
        <v>5</v>
      </c>
      <c r="D86" s="8" t="s">
        <v>46</v>
      </c>
      <c r="E86" s="8"/>
      <c r="F86" s="8">
        <v>1</v>
      </c>
      <c r="G86" s="8">
        <v>4163</v>
      </c>
      <c r="H86" s="8">
        <f>$C$4</f>
        <v>0.579</v>
      </c>
      <c r="I86" s="12">
        <f>F86*G86*D86*H86</f>
        <v>144622.62</v>
      </c>
    </row>
    <row r="87" spans="1:9" ht="13.5">
      <c r="A87" s="10"/>
      <c r="B87" s="11" t="s">
        <v>18</v>
      </c>
      <c r="C87" s="8"/>
      <c r="D87" s="8"/>
      <c r="E87" s="8"/>
      <c r="F87" s="8"/>
      <c r="G87" s="8"/>
      <c r="H87" s="8"/>
      <c r="I87" s="9"/>
    </row>
    <row r="88" spans="1:9" ht="28.5">
      <c r="A88" s="10" t="s">
        <v>119</v>
      </c>
      <c r="B88" s="8" t="s">
        <v>156</v>
      </c>
      <c r="C88" s="8"/>
      <c r="D88" s="8"/>
      <c r="E88" s="8"/>
      <c r="F88" s="8"/>
      <c r="G88" s="8"/>
      <c r="H88" s="8"/>
      <c r="I88" s="9"/>
    </row>
    <row r="89" spans="1:9" ht="12.75">
      <c r="A89" s="10"/>
      <c r="B89" s="8" t="s">
        <v>120</v>
      </c>
      <c r="C89" s="8" t="s">
        <v>5</v>
      </c>
      <c r="D89" s="8" t="s">
        <v>59</v>
      </c>
      <c r="E89" s="8"/>
      <c r="F89" s="8">
        <v>1</v>
      </c>
      <c r="G89" s="8">
        <v>2156</v>
      </c>
      <c r="H89" s="8">
        <f>$C$4</f>
        <v>0.579</v>
      </c>
      <c r="I89" s="12">
        <f>F89*G89*D89*H89</f>
        <v>62416.2</v>
      </c>
    </row>
    <row r="90" spans="1:9" ht="12.75">
      <c r="A90" s="10"/>
      <c r="B90" s="8" t="s">
        <v>121</v>
      </c>
      <c r="C90" s="8" t="s">
        <v>5</v>
      </c>
      <c r="D90" s="8" t="s">
        <v>122</v>
      </c>
      <c r="E90" s="8"/>
      <c r="F90" s="8">
        <v>1</v>
      </c>
      <c r="G90" s="8">
        <v>2176</v>
      </c>
      <c r="H90" s="8">
        <f>$C$4</f>
        <v>0.579</v>
      </c>
      <c r="I90" s="12">
        <f>F90*G90*D90*H90</f>
        <v>125990.4</v>
      </c>
    </row>
    <row r="91" spans="1:9" ht="12.75">
      <c r="A91" s="10"/>
      <c r="B91" s="8" t="s">
        <v>123</v>
      </c>
      <c r="C91" s="8" t="s">
        <v>5</v>
      </c>
      <c r="D91" s="8" t="s">
        <v>124</v>
      </c>
      <c r="E91" s="8"/>
      <c r="F91" s="8">
        <v>1</v>
      </c>
      <c r="G91" s="8">
        <v>2224</v>
      </c>
      <c r="H91" s="8">
        <f>$C$4</f>
        <v>0.579</v>
      </c>
      <c r="I91" s="12">
        <f>F91*G91*D91*H91</f>
        <v>257539.19999999998</v>
      </c>
    </row>
    <row r="92" spans="1:9" ht="12.75">
      <c r="A92" s="10"/>
      <c r="B92" s="8" t="s">
        <v>125</v>
      </c>
      <c r="C92" s="8" t="s">
        <v>5</v>
      </c>
      <c r="D92" s="8" t="s">
        <v>126</v>
      </c>
      <c r="E92" s="8"/>
      <c r="F92" s="21">
        <v>1</v>
      </c>
      <c r="G92" s="21">
        <v>2224</v>
      </c>
      <c r="H92" s="8">
        <f>$C$4</f>
        <v>0.579</v>
      </c>
      <c r="I92" s="20">
        <f>F92*G92*D92*H92</f>
        <v>772617.6</v>
      </c>
    </row>
    <row r="93" spans="1:9" ht="28.5">
      <c r="A93" s="10" t="s">
        <v>19</v>
      </c>
      <c r="B93" s="8" t="s">
        <v>157</v>
      </c>
      <c r="C93" s="8"/>
      <c r="D93" s="8"/>
      <c r="E93" s="8"/>
      <c r="F93" s="8"/>
      <c r="G93" s="8"/>
      <c r="H93" s="8"/>
      <c r="I93" s="9"/>
    </row>
    <row r="94" spans="1:9" ht="12.75">
      <c r="A94" s="10"/>
      <c r="B94" s="8" t="s">
        <v>120</v>
      </c>
      <c r="C94" s="8" t="s">
        <v>5</v>
      </c>
      <c r="D94" s="8" t="s">
        <v>79</v>
      </c>
      <c r="E94" s="8"/>
      <c r="F94" s="8">
        <v>1</v>
      </c>
      <c r="G94" s="8">
        <v>2156</v>
      </c>
      <c r="H94" s="8">
        <f>$C$4</f>
        <v>0.579</v>
      </c>
      <c r="I94" s="12">
        <f>F94*G94*D94*H94</f>
        <v>56174.579999999994</v>
      </c>
    </row>
    <row r="95" spans="1:9" ht="12.75">
      <c r="A95" s="10"/>
      <c r="B95" s="8" t="s">
        <v>121</v>
      </c>
      <c r="C95" s="8" t="s">
        <v>5</v>
      </c>
      <c r="D95" s="8" t="s">
        <v>61</v>
      </c>
      <c r="E95" s="8"/>
      <c r="F95" s="8">
        <v>1</v>
      </c>
      <c r="G95" s="8">
        <v>2176</v>
      </c>
      <c r="H95" s="8">
        <f>$C$4</f>
        <v>0.579</v>
      </c>
      <c r="I95" s="12">
        <f>F95*G95*D95*H95</f>
        <v>113391.35999999999</v>
      </c>
    </row>
    <row r="96" spans="1:9" ht="12.75">
      <c r="A96" s="10"/>
      <c r="B96" s="8" t="s">
        <v>123</v>
      </c>
      <c r="C96" s="8" t="s">
        <v>5</v>
      </c>
      <c r="D96" s="8" t="s">
        <v>66</v>
      </c>
      <c r="E96" s="8"/>
      <c r="F96" s="8">
        <v>1</v>
      </c>
      <c r="G96" s="8">
        <v>2224</v>
      </c>
      <c r="H96" s="8">
        <f>$C$4</f>
        <v>0.579</v>
      </c>
      <c r="I96" s="12">
        <f>F96*G96*D96*H96</f>
        <v>231785.27999999997</v>
      </c>
    </row>
    <row r="97" spans="1:9" ht="12.75">
      <c r="A97" s="10"/>
      <c r="B97" s="8" t="s">
        <v>125</v>
      </c>
      <c r="C97" s="8" t="s">
        <v>5</v>
      </c>
      <c r="D97" s="8" t="s">
        <v>127</v>
      </c>
      <c r="E97" s="8"/>
      <c r="F97" s="21">
        <v>1</v>
      </c>
      <c r="G97" s="21">
        <v>2224</v>
      </c>
      <c r="H97" s="8">
        <f>$C$4</f>
        <v>0.579</v>
      </c>
      <c r="I97" s="20">
        <f>F97*G97*D97*H97</f>
        <v>515078.39999999997</v>
      </c>
    </row>
    <row r="98" spans="1:9" ht="15.75">
      <c r="A98" s="10" t="s">
        <v>128</v>
      </c>
      <c r="B98" s="11" t="s">
        <v>158</v>
      </c>
      <c r="C98" s="8"/>
      <c r="D98" s="8"/>
      <c r="E98" s="8"/>
      <c r="F98" s="8"/>
      <c r="G98" s="8"/>
      <c r="H98" s="8"/>
      <c r="I98" s="9"/>
    </row>
    <row r="99" spans="1:9" ht="12.75">
      <c r="A99" s="10"/>
      <c r="B99" s="8" t="s">
        <v>129</v>
      </c>
      <c r="C99" s="8" t="s">
        <v>5</v>
      </c>
      <c r="D99" s="8" t="s">
        <v>122</v>
      </c>
      <c r="E99" s="8"/>
      <c r="F99" s="8">
        <v>1</v>
      </c>
      <c r="G99" s="8">
        <v>2156</v>
      </c>
      <c r="H99" s="8">
        <f>$C$4</f>
        <v>0.579</v>
      </c>
      <c r="I99" s="12">
        <f>F99*G99*D99*H99</f>
        <v>124832.4</v>
      </c>
    </row>
    <row r="100" spans="1:9" ht="12.75">
      <c r="A100" s="10"/>
      <c r="B100" s="8" t="s">
        <v>130</v>
      </c>
      <c r="C100" s="8" t="s">
        <v>5</v>
      </c>
      <c r="D100" s="8" t="s">
        <v>124</v>
      </c>
      <c r="E100" s="8"/>
      <c r="F100" s="8">
        <v>1</v>
      </c>
      <c r="G100" s="8">
        <v>2176</v>
      </c>
      <c r="H100" s="8">
        <f>$C$4</f>
        <v>0.579</v>
      </c>
      <c r="I100" s="12">
        <f>F100*G100*D100*H100</f>
        <v>251980.8</v>
      </c>
    </row>
    <row r="101" spans="1:9" ht="12.75">
      <c r="A101" s="10"/>
      <c r="B101" s="8" t="s">
        <v>131</v>
      </c>
      <c r="C101" s="8" t="s">
        <v>5</v>
      </c>
      <c r="D101" s="8" t="s">
        <v>127</v>
      </c>
      <c r="E101" s="8"/>
      <c r="F101" s="8">
        <v>1</v>
      </c>
      <c r="G101" s="8">
        <v>2224</v>
      </c>
      <c r="H101" s="8">
        <f>$C$4</f>
        <v>0.579</v>
      </c>
      <c r="I101" s="12">
        <f>F101*G101*D101*H101</f>
        <v>515078.39999999997</v>
      </c>
    </row>
    <row r="102" spans="1:9" ht="12.75">
      <c r="A102" s="10"/>
      <c r="B102" s="8" t="s">
        <v>132</v>
      </c>
      <c r="C102" s="8" t="s">
        <v>5</v>
      </c>
      <c r="D102" s="8" t="s">
        <v>126</v>
      </c>
      <c r="E102" s="8"/>
      <c r="F102" s="21">
        <v>1</v>
      </c>
      <c r="G102" s="21">
        <v>2224</v>
      </c>
      <c r="H102" s="8">
        <f>$C$4</f>
        <v>0.579</v>
      </c>
      <c r="I102" s="20">
        <f>F102*G102*D102*H102</f>
        <v>772617.6</v>
      </c>
    </row>
    <row r="103" spans="1:9" ht="15.75">
      <c r="A103" s="10" t="s">
        <v>133</v>
      </c>
      <c r="B103" s="11" t="s">
        <v>20</v>
      </c>
      <c r="C103" s="8"/>
      <c r="D103" s="8"/>
      <c r="E103" s="8"/>
      <c r="F103" s="8"/>
      <c r="G103" s="8"/>
      <c r="H103" s="8"/>
      <c r="I103" s="9"/>
    </row>
    <row r="104" spans="1:9" ht="12.75">
      <c r="A104" s="10"/>
      <c r="B104" s="8" t="s">
        <v>120</v>
      </c>
      <c r="C104" s="8" t="s">
        <v>13</v>
      </c>
      <c r="D104" s="8" t="s">
        <v>122</v>
      </c>
      <c r="E104" s="8"/>
      <c r="F104" s="8">
        <v>1</v>
      </c>
      <c r="G104" s="8">
        <v>4087</v>
      </c>
      <c r="H104" s="8">
        <f>$C$4</f>
        <v>0.579</v>
      </c>
      <c r="I104" s="12">
        <f>F104*G104*D104*H104</f>
        <v>236637.3</v>
      </c>
    </row>
    <row r="105" spans="1:9" ht="12.75">
      <c r="A105" s="10"/>
      <c r="B105" s="8" t="s">
        <v>121</v>
      </c>
      <c r="C105" s="8" t="s">
        <v>13</v>
      </c>
      <c r="D105" s="8" t="s">
        <v>124</v>
      </c>
      <c r="E105" s="8"/>
      <c r="F105" s="8">
        <v>1</v>
      </c>
      <c r="G105" s="8">
        <v>4087</v>
      </c>
      <c r="H105" s="8">
        <f>$C$4</f>
        <v>0.579</v>
      </c>
      <c r="I105" s="12">
        <f>F105*G105*D105*H105</f>
        <v>473274.6</v>
      </c>
    </row>
    <row r="106" spans="1:9" ht="12.75">
      <c r="A106" s="10"/>
      <c r="B106" s="8" t="s">
        <v>134</v>
      </c>
      <c r="C106" s="8" t="s">
        <v>13</v>
      </c>
      <c r="D106" s="8" t="s">
        <v>127</v>
      </c>
      <c r="E106" s="8"/>
      <c r="F106" s="8">
        <v>1</v>
      </c>
      <c r="G106" s="8">
        <v>4087</v>
      </c>
      <c r="H106" s="8">
        <f>$C$4</f>
        <v>0.579</v>
      </c>
      <c r="I106" s="12">
        <f>F106*G106*D106*H106</f>
        <v>946549.2</v>
      </c>
    </row>
    <row r="107" spans="1:9" ht="12.75">
      <c r="A107" s="10"/>
      <c r="B107" s="8" t="s">
        <v>135</v>
      </c>
      <c r="C107" s="8" t="s">
        <v>13</v>
      </c>
      <c r="D107" s="8" t="s">
        <v>136</v>
      </c>
      <c r="E107" s="8"/>
      <c r="F107" s="8">
        <v>1</v>
      </c>
      <c r="G107" s="8">
        <v>4087</v>
      </c>
      <c r="H107" s="8">
        <f>$C$4</f>
        <v>0.579</v>
      </c>
      <c r="I107" s="12">
        <f>F107*G107*D107*H107</f>
        <v>1893098.4</v>
      </c>
    </row>
    <row r="108" spans="1:9" ht="13.5">
      <c r="A108" s="10"/>
      <c r="B108" s="11" t="s">
        <v>21</v>
      </c>
      <c r="C108" s="8"/>
      <c r="D108" s="8"/>
      <c r="E108" s="8"/>
      <c r="F108" s="8"/>
      <c r="G108" s="8"/>
      <c r="H108" s="8"/>
      <c r="I108" s="9"/>
    </row>
    <row r="109" spans="1:9" ht="25.5">
      <c r="A109" s="10" t="s">
        <v>22</v>
      </c>
      <c r="B109" s="8" t="s">
        <v>23</v>
      </c>
      <c r="C109" s="8" t="s">
        <v>5</v>
      </c>
      <c r="D109" s="8" t="s">
        <v>39</v>
      </c>
      <c r="E109" s="8"/>
      <c r="F109" s="8">
        <v>1</v>
      </c>
      <c r="G109" s="8">
        <v>4087</v>
      </c>
      <c r="H109" s="8">
        <f>$C$4</f>
        <v>0.579</v>
      </c>
      <c r="I109" s="12">
        <f>F109*G109*D109*H109</f>
        <v>9465.492</v>
      </c>
    </row>
    <row r="110" spans="1:9" ht="13.5">
      <c r="A110" s="10"/>
      <c r="B110" s="11" t="s">
        <v>24</v>
      </c>
      <c r="C110" s="8"/>
      <c r="D110" s="8"/>
      <c r="E110" s="8"/>
      <c r="F110" s="8"/>
      <c r="G110" s="8"/>
      <c r="H110" s="8"/>
      <c r="I110" s="9"/>
    </row>
    <row r="111" spans="1:9" ht="28.5">
      <c r="A111" s="10" t="s">
        <v>25</v>
      </c>
      <c r="B111" s="8" t="s">
        <v>159</v>
      </c>
      <c r="C111" s="8" t="s">
        <v>5</v>
      </c>
      <c r="D111" s="8" t="s">
        <v>109</v>
      </c>
      <c r="E111" s="8"/>
      <c r="F111" s="8">
        <v>1</v>
      </c>
      <c r="G111" s="8">
        <v>5044</v>
      </c>
      <c r="H111" s="8">
        <f>$C$4</f>
        <v>0.579</v>
      </c>
      <c r="I111" s="12">
        <f>F111*G111*D111*H111</f>
        <v>204433.31999999998</v>
      </c>
    </row>
    <row r="112" spans="1:9" ht="13.5">
      <c r="A112" s="10"/>
      <c r="B112" s="11" t="s">
        <v>26</v>
      </c>
      <c r="C112" s="8"/>
      <c r="D112" s="8"/>
      <c r="E112" s="8"/>
      <c r="F112" s="8"/>
      <c r="G112" s="8"/>
      <c r="H112" s="8"/>
      <c r="I112" s="9"/>
    </row>
    <row r="113" spans="1:9" ht="12.75">
      <c r="A113" s="10" t="s">
        <v>27</v>
      </c>
      <c r="B113" s="8" t="s">
        <v>28</v>
      </c>
      <c r="C113" s="8" t="s">
        <v>5</v>
      </c>
      <c r="D113" s="8" t="s">
        <v>137</v>
      </c>
      <c r="E113" s="8"/>
      <c r="F113" s="8">
        <v>1</v>
      </c>
      <c r="G113" s="8">
        <v>4163</v>
      </c>
      <c r="H113" s="8">
        <f>$C$4</f>
        <v>0.579</v>
      </c>
      <c r="I113" s="12">
        <f>F113*G113*D113*H113</f>
        <v>602594.25</v>
      </c>
    </row>
    <row r="114" spans="1:9" ht="13.5">
      <c r="A114" s="10"/>
      <c r="B114" s="11" t="s">
        <v>29</v>
      </c>
      <c r="C114" s="8"/>
      <c r="D114" s="8"/>
      <c r="E114" s="8"/>
      <c r="F114" s="8"/>
      <c r="G114" s="8"/>
      <c r="H114" s="8"/>
      <c r="I114" s="9"/>
    </row>
    <row r="115" spans="1:9" ht="15.75">
      <c r="A115" s="10" t="s">
        <v>30</v>
      </c>
      <c r="B115" s="8" t="s">
        <v>160</v>
      </c>
      <c r="C115" s="8"/>
      <c r="D115" s="8"/>
      <c r="E115" s="8"/>
      <c r="F115" s="8"/>
      <c r="G115" s="8"/>
      <c r="H115" s="8"/>
      <c r="I115" s="9"/>
    </row>
    <row r="116" spans="1:9" ht="12.75">
      <c r="A116" s="10"/>
      <c r="B116" s="8" t="s">
        <v>138</v>
      </c>
      <c r="C116" s="8" t="s">
        <v>5</v>
      </c>
      <c r="D116" s="8" t="s">
        <v>59</v>
      </c>
      <c r="E116" s="8"/>
      <c r="F116" s="8">
        <v>1</v>
      </c>
      <c r="G116" s="8">
        <v>2156</v>
      </c>
      <c r="H116" s="8">
        <f>$C$4</f>
        <v>0.579</v>
      </c>
      <c r="I116" s="12">
        <f>F116*G116*D116*H116</f>
        <v>62416.2</v>
      </c>
    </row>
    <row r="117" spans="1:9" ht="12.75">
      <c r="A117" s="10"/>
      <c r="B117" s="8" t="s">
        <v>139</v>
      </c>
      <c r="C117" s="8" t="s">
        <v>5</v>
      </c>
      <c r="D117" s="8" t="s">
        <v>122</v>
      </c>
      <c r="E117" s="8"/>
      <c r="F117" s="8">
        <v>1</v>
      </c>
      <c r="G117" s="8">
        <v>2176</v>
      </c>
      <c r="H117" s="8">
        <f>$C$4</f>
        <v>0.579</v>
      </c>
      <c r="I117" s="12">
        <f>F117*G117*D117*H117</f>
        <v>125990.4</v>
      </c>
    </row>
    <row r="118" spans="1:9" ht="12.75">
      <c r="A118" s="10"/>
      <c r="B118" s="8" t="s">
        <v>140</v>
      </c>
      <c r="C118" s="8" t="s">
        <v>5</v>
      </c>
      <c r="D118" s="8" t="s">
        <v>124</v>
      </c>
      <c r="E118" s="8"/>
      <c r="F118" s="8">
        <v>1</v>
      </c>
      <c r="G118" s="8">
        <v>2224</v>
      </c>
      <c r="H118" s="8">
        <f>$C$4</f>
        <v>0.579</v>
      </c>
      <c r="I118" s="12">
        <f>F118*G118*D118*H118</f>
        <v>257539.19999999998</v>
      </c>
    </row>
    <row r="119" spans="1:9" ht="13.5" thickBot="1">
      <c r="A119" s="13"/>
      <c r="B119" s="14" t="s">
        <v>141</v>
      </c>
      <c r="C119" s="14" t="s">
        <v>5</v>
      </c>
      <c r="D119" s="14" t="s">
        <v>126</v>
      </c>
      <c r="E119" s="14"/>
      <c r="F119" s="23">
        <v>1</v>
      </c>
      <c r="G119" s="23">
        <v>2224</v>
      </c>
      <c r="H119" s="8">
        <f>$C$4</f>
        <v>0.579</v>
      </c>
      <c r="I119" s="22">
        <f>F119*G119*D119*H119</f>
        <v>772617.6</v>
      </c>
    </row>
    <row r="120" ht="13.5" thickTop="1"/>
    <row r="122" spans="2:3" ht="18.75" customHeight="1">
      <c r="B122" s="41" t="s">
        <v>167</v>
      </c>
      <c r="C122" s="41"/>
    </row>
    <row r="123" spans="2:3" ht="16.5" thickBot="1">
      <c r="B123" s="24"/>
      <c r="C123" s="24"/>
    </row>
    <row r="124" spans="2:3" ht="96" thickBot="1" thickTop="1">
      <c r="B124" s="25" t="s">
        <v>168</v>
      </c>
      <c r="C124" s="26" t="s">
        <v>169</v>
      </c>
    </row>
    <row r="125" spans="2:3" ht="17.25" thickBot="1" thickTop="1">
      <c r="B125" s="27" t="s">
        <v>170</v>
      </c>
      <c r="C125" s="28">
        <v>0.826</v>
      </c>
    </row>
    <row r="126" spans="2:3" ht="16.5" thickBot="1">
      <c r="B126" s="27" t="s">
        <v>171</v>
      </c>
      <c r="C126" s="28">
        <v>0.983</v>
      </c>
    </row>
    <row r="127" spans="2:3" ht="16.5" thickBot="1">
      <c r="B127" s="29" t="s">
        <v>172</v>
      </c>
      <c r="C127" s="28">
        <v>0.661</v>
      </c>
    </row>
    <row r="128" spans="2:3" ht="16.5" thickBot="1">
      <c r="B128" s="29" t="s">
        <v>173</v>
      </c>
      <c r="C128" s="28">
        <v>0.499</v>
      </c>
    </row>
    <row r="129" spans="2:3" ht="16.5" thickBot="1">
      <c r="B129" s="29" t="s">
        <v>174</v>
      </c>
      <c r="C129" s="28">
        <v>0.571</v>
      </c>
    </row>
    <row r="130" spans="2:3" ht="16.5" thickBot="1">
      <c r="B130" s="29" t="s">
        <v>175</v>
      </c>
      <c r="C130" s="28">
        <v>0.576</v>
      </c>
    </row>
    <row r="131" spans="2:3" ht="16.5" thickBot="1">
      <c r="B131" s="29" t="s">
        <v>176</v>
      </c>
      <c r="C131" s="28">
        <v>0.494</v>
      </c>
    </row>
    <row r="132" spans="2:3" ht="16.5" thickBot="1">
      <c r="B132" s="29" t="s">
        <v>177</v>
      </c>
      <c r="C132" s="28">
        <v>0.671</v>
      </c>
    </row>
    <row r="133" spans="2:3" ht="16.5" thickBot="1">
      <c r="B133" s="29" t="s">
        <v>178</v>
      </c>
      <c r="C133" s="28">
        <v>0.548</v>
      </c>
    </row>
    <row r="134" spans="2:3" ht="16.5" thickBot="1">
      <c r="B134" s="29" t="s">
        <v>179</v>
      </c>
      <c r="C134" s="28">
        <v>0.554</v>
      </c>
    </row>
    <row r="135" spans="2:3" ht="16.5" thickBot="1">
      <c r="B135" s="29" t="s">
        <v>180</v>
      </c>
      <c r="C135" s="28">
        <v>0.705</v>
      </c>
    </row>
    <row r="136" spans="2:3" ht="16.5" thickBot="1">
      <c r="B136" s="29" t="s">
        <v>181</v>
      </c>
      <c r="C136" s="28">
        <v>1</v>
      </c>
    </row>
    <row r="137" spans="2:3" ht="16.5" thickBot="1">
      <c r="B137" s="29" t="s">
        <v>182</v>
      </c>
      <c r="C137" s="28">
        <v>0.539</v>
      </c>
    </row>
    <row r="138" spans="2:3" ht="16.5" thickBot="1">
      <c r="B138" s="29" t="s">
        <v>183</v>
      </c>
      <c r="C138" s="28">
        <v>0.601</v>
      </c>
    </row>
    <row r="139" spans="2:3" ht="16.5" thickBot="1">
      <c r="B139" s="29" t="s">
        <v>184</v>
      </c>
      <c r="C139" s="28">
        <v>0.583</v>
      </c>
    </row>
    <row r="140" spans="2:3" ht="16.5" thickBot="1">
      <c r="B140" s="29" t="s">
        <v>185</v>
      </c>
      <c r="C140" s="28">
        <v>0.49</v>
      </c>
    </row>
    <row r="141" spans="2:3" ht="16.5" thickBot="1">
      <c r="B141" s="29" t="s">
        <v>186</v>
      </c>
      <c r="C141" s="28">
        <v>0.657</v>
      </c>
    </row>
    <row r="142" spans="2:3" ht="16.5" thickBot="1">
      <c r="B142" s="29" t="s">
        <v>187</v>
      </c>
      <c r="C142" s="28">
        <v>0.616</v>
      </c>
    </row>
    <row r="143" spans="2:3" ht="16.5" thickBot="1">
      <c r="B143" s="29" t="s">
        <v>188</v>
      </c>
      <c r="C143" s="28">
        <v>0.667</v>
      </c>
    </row>
    <row r="144" spans="2:3" ht="16.5" thickBot="1">
      <c r="B144" s="29" t="s">
        <v>189</v>
      </c>
      <c r="C144" s="28">
        <v>1.441</v>
      </c>
    </row>
    <row r="145" spans="2:3" ht="16.5" thickBot="1">
      <c r="B145" s="27" t="s">
        <v>190</v>
      </c>
      <c r="C145" s="28">
        <v>0.908</v>
      </c>
    </row>
    <row r="146" spans="2:3" ht="16.5" thickBot="1">
      <c r="B146" s="29" t="s">
        <v>191</v>
      </c>
      <c r="C146" s="28">
        <v>0.792</v>
      </c>
    </row>
    <row r="147" spans="2:3" ht="16.5" thickBot="1">
      <c r="B147" s="29" t="s">
        <v>192</v>
      </c>
      <c r="C147" s="28">
        <v>0.971</v>
      </c>
    </row>
    <row r="148" spans="2:3" ht="16.5" thickBot="1">
      <c r="B148" s="29" t="s">
        <v>193</v>
      </c>
      <c r="C148" s="28">
        <v>0.86</v>
      </c>
    </row>
    <row r="149" spans="2:3" ht="16.5" thickBot="1">
      <c r="B149" s="30" t="s">
        <v>194</v>
      </c>
      <c r="C149" s="28">
        <v>1.954</v>
      </c>
    </row>
    <row r="150" spans="2:3" ht="16.5" thickBot="1">
      <c r="B150" s="29" t="s">
        <v>195</v>
      </c>
      <c r="C150" s="28">
        <v>0.765</v>
      </c>
    </row>
    <row r="151" spans="2:3" ht="16.5" thickBot="1">
      <c r="B151" s="29" t="s">
        <v>196</v>
      </c>
      <c r="C151" s="28">
        <v>0.749</v>
      </c>
    </row>
    <row r="152" spans="2:3" ht="16.5" thickBot="1">
      <c r="B152" s="29" t="s">
        <v>197</v>
      </c>
      <c r="C152" s="28">
        <v>0.829</v>
      </c>
    </row>
    <row r="153" spans="2:3" ht="16.5" thickBot="1">
      <c r="B153" s="29" t="s">
        <v>198</v>
      </c>
      <c r="C153" s="28">
        <v>1.076</v>
      </c>
    </row>
    <row r="154" spans="2:3" ht="16.5" thickBot="1">
      <c r="B154" s="29" t="s">
        <v>199</v>
      </c>
      <c r="C154" s="28">
        <v>0.673</v>
      </c>
    </row>
    <row r="155" spans="2:3" ht="16.5" thickBot="1">
      <c r="B155" s="29" t="s">
        <v>200</v>
      </c>
      <c r="C155" s="28">
        <v>0.522</v>
      </c>
    </row>
    <row r="156" spans="2:3" ht="16.5" thickBot="1">
      <c r="B156" s="29" t="s">
        <v>201</v>
      </c>
      <c r="C156" s="28">
        <v>1.044</v>
      </c>
    </row>
    <row r="157" spans="2:3" ht="16.5" thickBot="1">
      <c r="B157" s="27" t="s">
        <v>202</v>
      </c>
      <c r="C157" s="28">
        <v>0.571</v>
      </c>
    </row>
    <row r="158" spans="2:3" ht="16.5" thickBot="1">
      <c r="B158" s="29" t="s">
        <v>203</v>
      </c>
      <c r="C158" s="28">
        <v>0.497</v>
      </c>
    </row>
    <row r="159" spans="2:3" ht="16.5" thickBot="1">
      <c r="B159" s="29" t="s">
        <v>204</v>
      </c>
      <c r="C159" s="28">
        <v>0.324</v>
      </c>
    </row>
    <row r="160" spans="2:3" ht="16.5" thickBot="1">
      <c r="B160" s="29" t="s">
        <v>205</v>
      </c>
      <c r="C160" s="28">
        <v>0.435</v>
      </c>
    </row>
    <row r="161" spans="2:3" ht="16.5" thickBot="1">
      <c r="B161" s="29" t="s">
        <v>206</v>
      </c>
      <c r="C161" s="31">
        <v>0.453</v>
      </c>
    </row>
    <row r="162" spans="2:3" ht="16.5" thickBot="1">
      <c r="B162" s="29" t="s">
        <v>207</v>
      </c>
      <c r="C162" s="28">
        <v>0.435</v>
      </c>
    </row>
    <row r="163" spans="2:3" ht="16.5" thickBot="1">
      <c r="B163" s="29" t="s">
        <v>208</v>
      </c>
      <c r="C163" s="28">
        <v>0.454</v>
      </c>
    </row>
    <row r="164" spans="2:3" ht="16.5" thickBot="1">
      <c r="B164" s="29" t="s">
        <v>209</v>
      </c>
      <c r="C164" s="28">
        <v>0.435</v>
      </c>
    </row>
    <row r="165" spans="2:3" ht="16.5" thickBot="1">
      <c r="B165" s="29" t="s">
        <v>210</v>
      </c>
      <c r="C165" s="28">
        <v>0.551</v>
      </c>
    </row>
    <row r="166" spans="2:3" ht="16.5" thickBot="1">
      <c r="B166" s="29" t="s">
        <v>211</v>
      </c>
      <c r="C166" s="28">
        <v>0.651</v>
      </c>
    </row>
    <row r="167" spans="2:3" ht="16.5" thickBot="1">
      <c r="B167" s="32" t="s">
        <v>212</v>
      </c>
      <c r="C167" s="31">
        <v>0.549</v>
      </c>
    </row>
    <row r="168" spans="2:3" ht="16.5" thickBot="1">
      <c r="B168" s="29" t="s">
        <v>213</v>
      </c>
      <c r="C168" s="28">
        <v>0.587</v>
      </c>
    </row>
    <row r="169" spans="2:3" ht="16.5" thickBot="1">
      <c r="B169" s="29" t="s">
        <v>214</v>
      </c>
      <c r="C169" s="28">
        <v>0.601</v>
      </c>
    </row>
    <row r="170" spans="2:3" ht="16.5" thickBot="1">
      <c r="B170" s="29" t="s">
        <v>215</v>
      </c>
      <c r="C170" s="28">
        <v>0.604</v>
      </c>
    </row>
    <row r="171" spans="2:3" ht="16.5" thickBot="1">
      <c r="B171" s="27" t="s">
        <v>216</v>
      </c>
      <c r="C171" s="28">
        <v>0.639</v>
      </c>
    </row>
    <row r="172" spans="2:3" ht="16.5" thickBot="1">
      <c r="B172" s="29" t="s">
        <v>217</v>
      </c>
      <c r="C172" s="28">
        <v>0.663</v>
      </c>
    </row>
    <row r="173" spans="2:3" ht="16.5" thickBot="1">
      <c r="B173" s="29" t="s">
        <v>218</v>
      </c>
      <c r="C173" s="28">
        <v>0.521</v>
      </c>
    </row>
    <row r="174" spans="2:3" ht="16.5" thickBot="1">
      <c r="B174" s="29" t="s">
        <v>219</v>
      </c>
      <c r="C174" s="28">
        <v>0.515</v>
      </c>
    </row>
    <row r="175" spans="2:3" ht="16.5" thickBot="1">
      <c r="B175" s="29" t="s">
        <v>220</v>
      </c>
      <c r="C175" s="28">
        <v>0.722</v>
      </c>
    </row>
    <row r="176" spans="2:3" ht="16.5" thickBot="1">
      <c r="B176" s="29" t="s">
        <v>221</v>
      </c>
      <c r="C176" s="28">
        <v>0.606</v>
      </c>
    </row>
    <row r="177" spans="2:3" ht="16.5" thickBot="1">
      <c r="B177" s="29" t="s">
        <v>222</v>
      </c>
      <c r="C177" s="28">
        <v>0.564</v>
      </c>
    </row>
    <row r="178" spans="2:3" ht="16.5" thickBot="1">
      <c r="B178" s="29" t="s">
        <v>223</v>
      </c>
      <c r="C178" s="28">
        <v>0.731</v>
      </c>
    </row>
    <row r="179" spans="2:3" ht="16.5" thickBot="1">
      <c r="B179" s="29" t="s">
        <v>224</v>
      </c>
      <c r="C179" s="28">
        <v>0.53</v>
      </c>
    </row>
    <row r="180" spans="2:3" ht="16.5" thickBot="1">
      <c r="B180" s="29" t="s">
        <v>225</v>
      </c>
      <c r="C180" s="28">
        <v>0.633</v>
      </c>
    </row>
    <row r="181" spans="2:3" ht="16.5" thickBot="1">
      <c r="B181" s="29" t="s">
        <v>226</v>
      </c>
      <c r="C181" s="28">
        <v>0.603</v>
      </c>
    </row>
    <row r="182" spans="2:3" ht="16.5" thickBot="1">
      <c r="B182" s="29" t="s">
        <v>227</v>
      </c>
      <c r="C182" s="28">
        <v>0.561</v>
      </c>
    </row>
    <row r="183" spans="2:3" ht="16.5" thickBot="1">
      <c r="B183" s="29" t="s">
        <v>228</v>
      </c>
      <c r="C183" s="28">
        <v>0.716</v>
      </c>
    </row>
    <row r="184" spans="2:3" ht="16.5" thickBot="1">
      <c r="B184" s="29" t="s">
        <v>229</v>
      </c>
      <c r="C184" s="28">
        <v>0.579</v>
      </c>
    </row>
    <row r="185" spans="2:3" ht="16.5" thickBot="1">
      <c r="B185" s="29" t="s">
        <v>230</v>
      </c>
      <c r="C185" s="28">
        <v>0.511</v>
      </c>
    </row>
    <row r="186" spans="2:3" ht="16.5" thickBot="1">
      <c r="B186" s="27" t="s">
        <v>231</v>
      </c>
      <c r="C186" s="28">
        <v>1.05</v>
      </c>
    </row>
    <row r="187" spans="2:3" ht="16.5" thickBot="1">
      <c r="B187" s="29" t="s">
        <v>232</v>
      </c>
      <c r="C187" s="28">
        <v>0.538</v>
      </c>
    </row>
    <row r="188" spans="2:3" ht="16.5" thickBot="1">
      <c r="B188" s="29" t="s">
        <v>233</v>
      </c>
      <c r="C188" s="28">
        <v>0.842</v>
      </c>
    </row>
    <row r="189" spans="2:3" ht="16.5" thickBot="1">
      <c r="B189" s="29" t="s">
        <v>234</v>
      </c>
      <c r="C189" s="28">
        <v>1.602</v>
      </c>
    </row>
    <row r="190" spans="2:3" ht="32.25" thickBot="1">
      <c r="B190" s="29" t="s">
        <v>235</v>
      </c>
      <c r="C190" s="28">
        <v>1.783</v>
      </c>
    </row>
    <row r="191" spans="2:3" ht="16.5" thickBot="1">
      <c r="B191" s="29" t="s">
        <v>236</v>
      </c>
      <c r="C191" s="28">
        <v>2.067</v>
      </c>
    </row>
    <row r="192" spans="2:3" ht="16.5" thickBot="1">
      <c r="B192" s="29" t="s">
        <v>237</v>
      </c>
      <c r="C192" s="28">
        <v>0.739</v>
      </c>
    </row>
    <row r="193" spans="2:3" ht="16.5" thickBot="1">
      <c r="B193" s="27" t="s">
        <v>238</v>
      </c>
      <c r="C193" s="28">
        <v>0.732</v>
      </c>
    </row>
    <row r="194" spans="2:3" ht="16.5" thickBot="1">
      <c r="B194" s="29" t="s">
        <v>239</v>
      </c>
      <c r="C194" s="28">
        <v>0.549</v>
      </c>
    </row>
    <row r="195" spans="2:3" ht="16.5" thickBot="1">
      <c r="B195" s="29" t="s">
        <v>240</v>
      </c>
      <c r="C195" s="28">
        <v>0.651</v>
      </c>
    </row>
    <row r="196" spans="2:3" ht="16.5" thickBot="1">
      <c r="B196" s="29" t="s">
        <v>241</v>
      </c>
      <c r="C196" s="28">
        <v>0.625</v>
      </c>
    </row>
    <row r="197" spans="2:3" ht="16.5" thickBot="1">
      <c r="B197" s="29" t="s">
        <v>242</v>
      </c>
      <c r="C197" s="28">
        <v>0.669</v>
      </c>
    </row>
    <row r="198" spans="2:3" ht="16.5" thickBot="1">
      <c r="B198" s="29" t="s">
        <v>243</v>
      </c>
      <c r="C198" s="28">
        <v>0.462</v>
      </c>
    </row>
    <row r="199" spans="2:3" ht="16.5" thickBot="1">
      <c r="B199" s="29" t="s">
        <v>244</v>
      </c>
      <c r="C199" s="28">
        <v>0.715</v>
      </c>
    </row>
    <row r="200" spans="2:3" ht="16.5" thickBot="1">
      <c r="B200" s="29" t="s">
        <v>245</v>
      </c>
      <c r="C200" s="28">
        <v>0.895</v>
      </c>
    </row>
    <row r="201" spans="2:3" ht="16.5" thickBot="1">
      <c r="B201" s="29" t="s">
        <v>246</v>
      </c>
      <c r="C201" s="28">
        <v>0.83</v>
      </c>
    </row>
    <row r="202" spans="2:3" ht="16.5" thickBot="1">
      <c r="B202" s="29" t="s">
        <v>247</v>
      </c>
      <c r="C202" s="28">
        <v>0.745</v>
      </c>
    </row>
    <row r="203" spans="2:3" ht="16.5" thickBot="1">
      <c r="B203" s="29" t="s">
        <v>248</v>
      </c>
      <c r="C203" s="28">
        <v>0.747</v>
      </c>
    </row>
    <row r="204" spans="2:3" ht="16.5" thickBot="1">
      <c r="B204" s="29" t="s">
        <v>249</v>
      </c>
      <c r="C204" s="28">
        <v>0.654</v>
      </c>
    </row>
    <row r="205" spans="2:3" ht="16.5" thickBot="1">
      <c r="B205" s="29" t="s">
        <v>250</v>
      </c>
      <c r="C205" s="28">
        <v>0.837</v>
      </c>
    </row>
    <row r="206" spans="2:3" ht="16.5" thickBot="1">
      <c r="B206" s="27" t="s">
        <v>251</v>
      </c>
      <c r="C206" s="28">
        <v>0.991</v>
      </c>
    </row>
    <row r="207" spans="2:3" ht="16.5" thickBot="1">
      <c r="B207" s="29" t="s">
        <v>252</v>
      </c>
      <c r="C207" s="28">
        <v>1.131</v>
      </c>
    </row>
    <row r="208" spans="2:3" ht="16.5" thickBot="1">
      <c r="B208" s="29" t="s">
        <v>253</v>
      </c>
      <c r="C208" s="28">
        <v>1.225</v>
      </c>
    </row>
    <row r="209" spans="2:3" ht="16.5" thickBot="1">
      <c r="B209" s="29" t="s">
        <v>254</v>
      </c>
      <c r="C209" s="28">
        <v>0.79</v>
      </c>
    </row>
    <row r="210" spans="2:3" ht="16.5" thickBot="1">
      <c r="B210" s="29" t="s">
        <v>255</v>
      </c>
      <c r="C210" s="31">
        <v>0.951</v>
      </c>
    </row>
    <row r="211" spans="2:3" ht="16.5" thickBot="1">
      <c r="B211" s="29" t="s">
        <v>256</v>
      </c>
      <c r="C211" s="28">
        <v>0.774</v>
      </c>
    </row>
    <row r="212" spans="2:3" ht="16.5" thickBot="1">
      <c r="B212" s="29" t="s">
        <v>257</v>
      </c>
      <c r="C212" s="28">
        <v>1.406</v>
      </c>
    </row>
    <row r="213" spans="2:3" ht="16.5" thickBot="1">
      <c r="B213" s="29" t="s">
        <v>258</v>
      </c>
      <c r="C213" s="28">
        <v>1.403</v>
      </c>
    </row>
    <row r="214" spans="2:3" ht="16.5" thickBot="1">
      <c r="B214" s="29" t="s">
        <v>259</v>
      </c>
      <c r="C214" s="28">
        <v>0.725</v>
      </c>
    </row>
    <row r="215" spans="2:3" ht="16.5" thickBot="1">
      <c r="B215" s="33" t="s">
        <v>260</v>
      </c>
      <c r="C215" s="34">
        <v>1.663</v>
      </c>
    </row>
    <row r="216" ht="13.5" thickTop="1"/>
  </sheetData>
  <sheetProtection/>
  <autoFilter ref="A6:I119"/>
  <mergeCells count="1">
    <mergeCell ref="B122:C122"/>
  </mergeCells>
  <dataValidations count="2">
    <dataValidation type="list" allowBlank="1" showInputMessage="1" showErrorMessage="1" promptTitle="Выбор региона" prompt="Выберите регион проведения работ" sqref="B4">
      <formula1>$B$125:$B$215</formula1>
    </dataValidation>
    <dataValidation allowBlank="1" showInputMessage="1" showErrorMessage="1" promptTitle="Выбор региона" prompt="Выберите регион проведения работ" sqref="B5"/>
  </dataValidation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4.57421875" style="0" customWidth="1"/>
    <col min="2" max="2" width="47.8515625" style="0" bestFit="1" customWidth="1"/>
  </cols>
  <sheetData>
    <row r="1" spans="1:2" ht="18.75">
      <c r="A1" s="42" t="s">
        <v>167</v>
      </c>
      <c r="B1" s="42"/>
    </row>
    <row r="2" spans="1:2" ht="15.75">
      <c r="A2" s="37"/>
      <c r="B2" s="37"/>
    </row>
    <row r="3" spans="1:2" ht="31.5">
      <c r="A3" s="38" t="s">
        <v>168</v>
      </c>
      <c r="B3" s="38" t="s">
        <v>169</v>
      </c>
    </row>
    <row r="4" spans="1:2" ht="15.75">
      <c r="A4" s="39" t="s">
        <v>170</v>
      </c>
      <c r="B4" s="37">
        <v>0.826</v>
      </c>
    </row>
    <row r="5" spans="1:2" ht="15.75">
      <c r="A5" s="39" t="s">
        <v>171</v>
      </c>
      <c r="B5" s="37">
        <v>0.983</v>
      </c>
    </row>
    <row r="6" spans="1:2" ht="15.75">
      <c r="A6" s="40" t="s">
        <v>172</v>
      </c>
      <c r="B6" s="37">
        <v>0.661</v>
      </c>
    </row>
    <row r="7" spans="1:2" ht="15.75">
      <c r="A7" s="40" t="s">
        <v>173</v>
      </c>
      <c r="B7" s="37">
        <v>0.499</v>
      </c>
    </row>
    <row r="8" spans="1:2" ht="15.75">
      <c r="A8" s="40" t="s">
        <v>174</v>
      </c>
      <c r="B8" s="37">
        <v>0.571</v>
      </c>
    </row>
    <row r="9" spans="1:2" ht="15.75">
      <c r="A9" s="40" t="s">
        <v>175</v>
      </c>
      <c r="B9" s="37">
        <v>0.576</v>
      </c>
    </row>
    <row r="10" spans="1:2" ht="15.75">
      <c r="A10" s="40" t="s">
        <v>176</v>
      </c>
      <c r="B10" s="37">
        <v>0.494</v>
      </c>
    </row>
    <row r="11" spans="1:2" ht="15.75">
      <c r="A11" s="40" t="s">
        <v>177</v>
      </c>
      <c r="B11" s="37">
        <v>0.671</v>
      </c>
    </row>
    <row r="12" spans="1:2" ht="15.75">
      <c r="A12" s="40" t="s">
        <v>178</v>
      </c>
      <c r="B12" s="37">
        <v>0.548</v>
      </c>
    </row>
    <row r="13" spans="1:2" ht="15.75">
      <c r="A13" s="40" t="s">
        <v>179</v>
      </c>
      <c r="B13" s="37">
        <v>0.554</v>
      </c>
    </row>
    <row r="14" spans="1:2" ht="15.75">
      <c r="A14" s="40" t="s">
        <v>180</v>
      </c>
      <c r="B14" s="37">
        <v>0.705</v>
      </c>
    </row>
    <row r="15" spans="1:2" ht="15.75">
      <c r="A15" s="40" t="s">
        <v>181</v>
      </c>
      <c r="B15" s="37">
        <v>1</v>
      </c>
    </row>
    <row r="16" spans="1:2" ht="15.75">
      <c r="A16" s="40" t="s">
        <v>182</v>
      </c>
      <c r="B16" s="37">
        <v>0.539</v>
      </c>
    </row>
    <row r="17" spans="1:2" ht="15.75">
      <c r="A17" s="40" t="s">
        <v>183</v>
      </c>
      <c r="B17" s="37">
        <v>0.601</v>
      </c>
    </row>
    <row r="18" spans="1:2" ht="15.75">
      <c r="A18" s="40" t="s">
        <v>184</v>
      </c>
      <c r="B18" s="37">
        <v>0.583</v>
      </c>
    </row>
    <row r="19" spans="1:2" ht="15.75">
      <c r="A19" s="40" t="s">
        <v>185</v>
      </c>
      <c r="B19" s="37">
        <v>0.49</v>
      </c>
    </row>
    <row r="20" spans="1:2" ht="15.75">
      <c r="A20" s="40" t="s">
        <v>186</v>
      </c>
      <c r="B20" s="37">
        <v>0.657</v>
      </c>
    </row>
    <row r="21" spans="1:2" ht="15.75">
      <c r="A21" s="40" t="s">
        <v>187</v>
      </c>
      <c r="B21" s="37">
        <v>0.616</v>
      </c>
    </row>
    <row r="22" spans="1:2" ht="15.75">
      <c r="A22" s="40" t="s">
        <v>188</v>
      </c>
      <c r="B22" s="37">
        <v>0.667</v>
      </c>
    </row>
    <row r="23" spans="1:2" ht="15.75">
      <c r="A23" s="40" t="s">
        <v>189</v>
      </c>
      <c r="B23" s="37">
        <v>1.441</v>
      </c>
    </row>
    <row r="24" spans="1:2" ht="15.75">
      <c r="A24" s="39" t="s">
        <v>190</v>
      </c>
      <c r="B24" s="37">
        <v>0.908</v>
      </c>
    </row>
    <row r="25" spans="1:2" ht="15.75">
      <c r="A25" s="40" t="s">
        <v>191</v>
      </c>
      <c r="B25" s="37">
        <v>0.792</v>
      </c>
    </row>
    <row r="26" spans="1:2" ht="15.75">
      <c r="A26" s="40" t="s">
        <v>192</v>
      </c>
      <c r="B26" s="37">
        <v>0.971</v>
      </c>
    </row>
    <row r="27" spans="1:2" ht="15.75">
      <c r="A27" s="40" t="s">
        <v>193</v>
      </c>
      <c r="B27" s="37">
        <v>0.86</v>
      </c>
    </row>
    <row r="28" spans="1:2" ht="15.75">
      <c r="A28" s="37" t="s">
        <v>194</v>
      </c>
      <c r="B28" s="37">
        <v>1.954</v>
      </c>
    </row>
    <row r="29" spans="1:2" ht="15.75">
      <c r="A29" s="40" t="s">
        <v>195</v>
      </c>
      <c r="B29" s="37">
        <v>0.765</v>
      </c>
    </row>
    <row r="30" spans="1:2" ht="15.75">
      <c r="A30" s="40" t="s">
        <v>196</v>
      </c>
      <c r="B30" s="37">
        <v>0.749</v>
      </c>
    </row>
    <row r="31" spans="1:2" ht="15.75">
      <c r="A31" s="40" t="s">
        <v>197</v>
      </c>
      <c r="B31" s="37">
        <v>0.829</v>
      </c>
    </row>
    <row r="32" spans="1:2" ht="15.75">
      <c r="A32" s="40" t="s">
        <v>198</v>
      </c>
      <c r="B32" s="37">
        <v>1.076</v>
      </c>
    </row>
    <row r="33" spans="1:2" ht="15.75">
      <c r="A33" s="40" t="s">
        <v>199</v>
      </c>
      <c r="B33" s="37">
        <v>0.673</v>
      </c>
    </row>
    <row r="34" spans="1:2" ht="15.75">
      <c r="A34" s="40" t="s">
        <v>200</v>
      </c>
      <c r="B34" s="37">
        <v>0.522</v>
      </c>
    </row>
    <row r="35" spans="1:2" ht="15.75">
      <c r="A35" s="40" t="s">
        <v>201</v>
      </c>
      <c r="B35" s="37">
        <v>1.044</v>
      </c>
    </row>
    <row r="36" spans="1:2" ht="15.75">
      <c r="A36" s="39" t="s">
        <v>202</v>
      </c>
      <c r="B36" s="37">
        <v>0.571</v>
      </c>
    </row>
    <row r="37" spans="1:2" ht="15.75">
      <c r="A37" s="40" t="s">
        <v>203</v>
      </c>
      <c r="B37" s="37">
        <v>0.497</v>
      </c>
    </row>
    <row r="38" spans="1:2" ht="15.75">
      <c r="A38" s="40" t="s">
        <v>204</v>
      </c>
      <c r="B38" s="37">
        <v>0.324</v>
      </c>
    </row>
    <row r="39" spans="1:2" ht="15.75">
      <c r="A39" s="40" t="s">
        <v>205</v>
      </c>
      <c r="B39" s="37">
        <v>0.435</v>
      </c>
    </row>
    <row r="40" spans="1:2" ht="15.75">
      <c r="A40" s="40" t="s">
        <v>206</v>
      </c>
      <c r="B40" s="37">
        <v>0.453</v>
      </c>
    </row>
    <row r="41" spans="1:2" ht="15.75">
      <c r="A41" s="40" t="s">
        <v>207</v>
      </c>
      <c r="B41" s="37">
        <v>0.435</v>
      </c>
    </row>
    <row r="42" spans="1:2" ht="15.75">
      <c r="A42" s="40" t="s">
        <v>208</v>
      </c>
      <c r="B42" s="37">
        <v>0.454</v>
      </c>
    </row>
    <row r="43" spans="1:2" ht="15.75">
      <c r="A43" s="40" t="s">
        <v>209</v>
      </c>
      <c r="B43" s="37">
        <v>0.435</v>
      </c>
    </row>
    <row r="44" spans="1:2" ht="15.75">
      <c r="A44" s="40" t="s">
        <v>210</v>
      </c>
      <c r="B44" s="37">
        <v>0.551</v>
      </c>
    </row>
    <row r="45" spans="1:2" ht="15.75">
      <c r="A45" s="40" t="s">
        <v>211</v>
      </c>
      <c r="B45" s="37">
        <v>0.651</v>
      </c>
    </row>
    <row r="46" spans="1:2" ht="15.75">
      <c r="A46" s="40" t="s">
        <v>212</v>
      </c>
      <c r="B46" s="37">
        <v>0.549</v>
      </c>
    </row>
    <row r="47" spans="1:2" ht="15.75">
      <c r="A47" s="40" t="s">
        <v>213</v>
      </c>
      <c r="B47" s="37">
        <v>0.587</v>
      </c>
    </row>
    <row r="48" spans="1:2" ht="15.75">
      <c r="A48" s="40" t="s">
        <v>214</v>
      </c>
      <c r="B48" s="37">
        <v>0.601</v>
      </c>
    </row>
    <row r="49" spans="1:2" ht="15.75">
      <c r="A49" s="40" t="s">
        <v>215</v>
      </c>
      <c r="B49" s="37">
        <v>0.604</v>
      </c>
    </row>
    <row r="50" spans="1:2" ht="15.75">
      <c r="A50" s="39" t="s">
        <v>216</v>
      </c>
      <c r="B50" s="37">
        <v>0.639</v>
      </c>
    </row>
    <row r="51" spans="1:2" ht="15.75">
      <c r="A51" s="40" t="s">
        <v>217</v>
      </c>
      <c r="B51" s="37">
        <v>0.663</v>
      </c>
    </row>
    <row r="52" spans="1:2" ht="15.75">
      <c r="A52" s="40" t="s">
        <v>218</v>
      </c>
      <c r="B52" s="37">
        <v>0.521</v>
      </c>
    </row>
    <row r="53" spans="1:2" ht="15.75">
      <c r="A53" s="40" t="s">
        <v>219</v>
      </c>
      <c r="B53" s="37">
        <v>0.515</v>
      </c>
    </row>
    <row r="54" spans="1:2" ht="15.75">
      <c r="A54" s="40" t="s">
        <v>220</v>
      </c>
      <c r="B54" s="37">
        <v>0.722</v>
      </c>
    </row>
    <row r="55" spans="1:2" ht="15.75">
      <c r="A55" s="40" t="s">
        <v>221</v>
      </c>
      <c r="B55" s="37">
        <v>0.606</v>
      </c>
    </row>
    <row r="56" spans="1:2" ht="15.75">
      <c r="A56" s="40" t="s">
        <v>222</v>
      </c>
      <c r="B56" s="37">
        <v>0.564</v>
      </c>
    </row>
    <row r="57" spans="1:2" ht="15.75">
      <c r="A57" s="40" t="s">
        <v>223</v>
      </c>
      <c r="B57" s="37">
        <v>0.731</v>
      </c>
    </row>
    <row r="58" spans="1:2" ht="15.75">
      <c r="A58" s="40" t="s">
        <v>224</v>
      </c>
      <c r="B58" s="37">
        <v>0.53</v>
      </c>
    </row>
    <row r="59" spans="1:2" ht="15.75">
      <c r="A59" s="40" t="s">
        <v>225</v>
      </c>
      <c r="B59" s="37">
        <v>0.633</v>
      </c>
    </row>
    <row r="60" spans="1:2" ht="15.75">
      <c r="A60" s="40" t="s">
        <v>226</v>
      </c>
      <c r="B60" s="37">
        <v>0.603</v>
      </c>
    </row>
    <row r="61" spans="1:2" ht="15.75">
      <c r="A61" s="40" t="s">
        <v>227</v>
      </c>
      <c r="B61" s="37">
        <v>0.561</v>
      </c>
    </row>
    <row r="62" spans="1:2" ht="15.75">
      <c r="A62" s="40" t="s">
        <v>228</v>
      </c>
      <c r="B62" s="37">
        <v>0.716</v>
      </c>
    </row>
    <row r="63" spans="1:2" ht="15.75">
      <c r="A63" s="40" t="s">
        <v>229</v>
      </c>
      <c r="B63" s="37">
        <v>0.579</v>
      </c>
    </row>
    <row r="64" spans="1:2" ht="15.75">
      <c r="A64" s="40" t="s">
        <v>230</v>
      </c>
      <c r="B64" s="37">
        <v>0.511</v>
      </c>
    </row>
    <row r="65" spans="1:2" ht="15.75">
      <c r="A65" s="39" t="s">
        <v>231</v>
      </c>
      <c r="B65" s="37">
        <v>1.05</v>
      </c>
    </row>
    <row r="66" spans="1:2" ht="15.75">
      <c r="A66" s="40" t="s">
        <v>232</v>
      </c>
      <c r="B66" s="37">
        <v>0.538</v>
      </c>
    </row>
    <row r="67" spans="1:2" ht="15.75">
      <c r="A67" s="40" t="s">
        <v>233</v>
      </c>
      <c r="B67" s="37">
        <v>0.842</v>
      </c>
    </row>
    <row r="68" spans="1:2" ht="15.75">
      <c r="A68" s="40" t="s">
        <v>234</v>
      </c>
      <c r="B68" s="37">
        <v>1.602</v>
      </c>
    </row>
    <row r="69" spans="1:2" ht="31.5">
      <c r="A69" s="40" t="s">
        <v>235</v>
      </c>
      <c r="B69" s="37">
        <v>1.783</v>
      </c>
    </row>
    <row r="70" spans="1:2" ht="15.75">
      <c r="A70" s="40" t="s">
        <v>236</v>
      </c>
      <c r="B70" s="37">
        <v>2.067</v>
      </c>
    </row>
    <row r="71" spans="1:2" ht="15.75">
      <c r="A71" s="40" t="s">
        <v>237</v>
      </c>
      <c r="B71" s="37">
        <v>0.739</v>
      </c>
    </row>
    <row r="72" spans="1:2" ht="15.75">
      <c r="A72" s="39" t="s">
        <v>238</v>
      </c>
      <c r="B72" s="37">
        <v>0.732</v>
      </c>
    </row>
    <row r="73" spans="1:2" ht="15.75">
      <c r="A73" s="40" t="s">
        <v>239</v>
      </c>
      <c r="B73" s="37">
        <v>0.549</v>
      </c>
    </row>
    <row r="74" spans="1:2" ht="15.75">
      <c r="A74" s="40" t="s">
        <v>240</v>
      </c>
      <c r="B74" s="37">
        <v>0.651</v>
      </c>
    </row>
    <row r="75" spans="1:2" ht="15.75">
      <c r="A75" s="40" t="s">
        <v>241</v>
      </c>
      <c r="B75" s="37">
        <v>0.625</v>
      </c>
    </row>
    <row r="76" spans="1:2" ht="15.75">
      <c r="A76" s="40" t="s">
        <v>242</v>
      </c>
      <c r="B76" s="37">
        <v>0.669</v>
      </c>
    </row>
    <row r="77" spans="1:2" ht="15.75">
      <c r="A77" s="40" t="s">
        <v>243</v>
      </c>
      <c r="B77" s="37">
        <v>0.462</v>
      </c>
    </row>
    <row r="78" spans="1:2" ht="15.75">
      <c r="A78" s="40" t="s">
        <v>244</v>
      </c>
      <c r="B78" s="37">
        <v>0.715</v>
      </c>
    </row>
    <row r="79" spans="1:2" ht="15.75">
      <c r="A79" s="40" t="s">
        <v>245</v>
      </c>
      <c r="B79" s="37">
        <v>0.895</v>
      </c>
    </row>
    <row r="80" spans="1:2" ht="15.75">
      <c r="A80" s="40" t="s">
        <v>246</v>
      </c>
      <c r="B80" s="37">
        <v>0.83</v>
      </c>
    </row>
    <row r="81" spans="1:2" ht="15.75">
      <c r="A81" s="40" t="s">
        <v>247</v>
      </c>
      <c r="B81" s="37">
        <v>0.745</v>
      </c>
    </row>
    <row r="82" spans="1:2" ht="15.75">
      <c r="A82" s="40" t="s">
        <v>248</v>
      </c>
      <c r="B82" s="37">
        <v>0.747</v>
      </c>
    </row>
    <row r="83" spans="1:2" ht="15.75">
      <c r="A83" s="40" t="s">
        <v>249</v>
      </c>
      <c r="B83" s="37">
        <v>0.654</v>
      </c>
    </row>
    <row r="84" spans="1:2" ht="15.75">
      <c r="A84" s="40" t="s">
        <v>250</v>
      </c>
      <c r="B84" s="37">
        <v>0.837</v>
      </c>
    </row>
    <row r="85" spans="1:2" ht="15.75">
      <c r="A85" s="39" t="s">
        <v>251</v>
      </c>
      <c r="B85" s="37">
        <v>0.991</v>
      </c>
    </row>
    <row r="86" spans="1:2" ht="15.75">
      <c r="A86" s="40" t="s">
        <v>252</v>
      </c>
      <c r="B86" s="37">
        <v>1.131</v>
      </c>
    </row>
    <row r="87" spans="1:2" ht="15.75">
      <c r="A87" s="40" t="s">
        <v>253</v>
      </c>
      <c r="B87" s="37">
        <v>1.225</v>
      </c>
    </row>
    <row r="88" spans="1:2" ht="15.75">
      <c r="A88" s="40" t="s">
        <v>254</v>
      </c>
      <c r="B88" s="37">
        <v>0.79</v>
      </c>
    </row>
    <row r="89" spans="1:2" ht="15.75">
      <c r="A89" s="40" t="s">
        <v>255</v>
      </c>
      <c r="B89" s="37">
        <v>0.951</v>
      </c>
    </row>
    <row r="90" spans="1:2" ht="15.75">
      <c r="A90" s="40" t="s">
        <v>256</v>
      </c>
      <c r="B90" s="37">
        <v>0.774</v>
      </c>
    </row>
    <row r="91" spans="1:2" ht="15.75">
      <c r="A91" s="40" t="s">
        <v>257</v>
      </c>
      <c r="B91" s="37">
        <v>1.406</v>
      </c>
    </row>
    <row r="92" spans="1:2" ht="15.75">
      <c r="A92" s="40" t="s">
        <v>258</v>
      </c>
      <c r="B92" s="37">
        <v>1.403</v>
      </c>
    </row>
    <row r="93" spans="1:2" ht="15.75">
      <c r="A93" s="40" t="s">
        <v>259</v>
      </c>
      <c r="B93" s="37">
        <v>0.725</v>
      </c>
    </row>
    <row r="94" spans="1:2" ht="15.75">
      <c r="A94" s="40" t="s">
        <v>260</v>
      </c>
      <c r="B94" s="37">
        <v>1.663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17"/>
  <sheetViews>
    <sheetView zoomScalePageLayoutView="0" workbookViewId="0" topLeftCell="A1">
      <selection activeCell="A1" sqref="A1:D16384"/>
    </sheetView>
  </sheetViews>
  <sheetFormatPr defaultColWidth="9.140625" defaultRowHeight="15"/>
  <cols>
    <col min="2" max="4" width="14.57421875" style="1" customWidth="1"/>
  </cols>
  <sheetData>
    <row r="3" spans="2:4" ht="15">
      <c r="B3" s="5" t="s">
        <v>33</v>
      </c>
      <c r="C3" s="5" t="s">
        <v>33</v>
      </c>
      <c r="D3" s="5" t="s">
        <v>35</v>
      </c>
    </row>
    <row r="13" spans="1:4" ht="15">
      <c r="A13">
        <f>'от18-11-2008'!F16*'от18-11-2008'!D16</f>
        <v>10</v>
      </c>
      <c r="B13" s="5">
        <f>'от18-11-2008'!F16*'от18-11-2008'!G16*'от18-11-2008'!D16</f>
        <v>19450</v>
      </c>
      <c r="C13" s="5">
        <f>'от18-11-2008'!F16*'от18-11-2008'!G16*D13</f>
        <v>58350</v>
      </c>
      <c r="D13" s="5">
        <v>30</v>
      </c>
    </row>
    <row r="14" spans="1:4" ht="15">
      <c r="A14">
        <f>'от18-11-2008'!F17*'от18-11-2008'!D17</f>
        <v>25</v>
      </c>
      <c r="B14" s="5">
        <f>'от18-11-2008'!F17*'от18-11-2008'!G17*'от18-11-2008'!D17</f>
        <v>48625</v>
      </c>
      <c r="C14" s="5">
        <f>'от18-11-2008'!F17*'от18-11-2008'!G17*D14</f>
        <v>116700</v>
      </c>
      <c r="D14" s="5">
        <v>60</v>
      </c>
    </row>
    <row r="16" ht="15">
      <c r="D16" s="1">
        <v>60</v>
      </c>
    </row>
    <row r="17" spans="1:4" ht="15">
      <c r="A17">
        <f>'от18-11-2008'!F20*'от18-11-2008'!D20</f>
        <v>20</v>
      </c>
      <c r="B17" s="5">
        <f>'от18-11-2008'!F20*'от18-11-2008'!G20*'от18-11-2008'!D20</f>
        <v>41960</v>
      </c>
      <c r="C17" s="5">
        <f>'от18-11-2008'!F20*'от18-11-2008'!G20*D17</f>
        <v>125880</v>
      </c>
      <c r="D17" s="5">
        <v>60</v>
      </c>
    </row>
    <row r="18" spans="1:4" ht="15">
      <c r="A18">
        <f>'от18-11-2008'!F21*'от18-11-2008'!D21</f>
        <v>50</v>
      </c>
      <c r="B18" s="5">
        <f>'от18-11-2008'!F21*'от18-11-2008'!G21*'от18-11-2008'!D21</f>
        <v>104900</v>
      </c>
      <c r="C18" s="5">
        <f>'от18-11-2008'!F21*'от18-11-2008'!G21*D18</f>
        <v>125880</v>
      </c>
      <c r="D18" s="5">
        <v>60</v>
      </c>
    </row>
    <row r="19" spans="1:4" ht="15">
      <c r="A19">
        <f>'от18-11-2008'!F22*'от18-11-2008'!D22</f>
        <v>90</v>
      </c>
      <c r="B19" s="5">
        <f>'от18-11-2008'!F22*'от18-11-2008'!G22*'от18-11-2008'!D22</f>
        <v>188820</v>
      </c>
      <c r="C19" s="5">
        <f>'от18-11-2008'!F22*'от18-11-2008'!G22*D19</f>
        <v>125880</v>
      </c>
      <c r="D19" s="5">
        <v>60</v>
      </c>
    </row>
    <row r="20" spans="1:4" ht="15">
      <c r="A20">
        <f>'от18-11-2008'!F23*'от18-11-2008'!D23</f>
        <v>120</v>
      </c>
      <c r="B20" s="5">
        <f>'от18-11-2008'!F23*'от18-11-2008'!G23*'от18-11-2008'!D23</f>
        <v>251760</v>
      </c>
      <c r="C20" s="5">
        <f>'от18-11-2008'!F23*'от18-11-2008'!G23*D20</f>
        <v>125880</v>
      </c>
      <c r="D20" s="5">
        <v>60</v>
      </c>
    </row>
    <row r="21" spans="1:4" ht="15">
      <c r="A21">
        <f>'от18-11-2008'!F24*'от18-11-2008'!D24</f>
        <v>150</v>
      </c>
      <c r="B21" s="5">
        <f>'от18-11-2008'!F24*'от18-11-2008'!G24*'от18-11-2008'!D24</f>
        <v>314700</v>
      </c>
      <c r="C21" s="5">
        <f>'от18-11-2008'!F24*'от18-11-2008'!G24*D21</f>
        <v>125880</v>
      </c>
      <c r="D21" s="5">
        <v>60</v>
      </c>
    </row>
    <row r="22" spans="1:4" ht="15">
      <c r="A22">
        <f>'от18-11-2008'!F25*'от18-11-2008'!D25</f>
        <v>180</v>
      </c>
      <c r="B22" s="5">
        <f>'от18-11-2008'!F25*'от18-11-2008'!G25*'от18-11-2008'!D25</f>
        <v>377640</v>
      </c>
      <c r="C22" s="5">
        <f>'от18-11-2008'!F25*'от18-11-2008'!G25*D22</f>
        <v>125880</v>
      </c>
      <c r="D22" s="5">
        <v>60</v>
      </c>
    </row>
    <row r="23" ht="15">
      <c r="D23" s="1">
        <v>40</v>
      </c>
    </row>
    <row r="24" spans="1:4" ht="15">
      <c r="A24">
        <f>'от18-11-2008'!F27*'от18-11-2008'!D27</f>
        <v>1</v>
      </c>
      <c r="B24" s="5">
        <f>'от18-11-2008'!F27*'от18-11-2008'!G27*'от18-11-2008'!D27</f>
        <v>2098</v>
      </c>
      <c r="C24" s="5">
        <f>'от18-11-2008'!F27*'от18-11-2008'!G27*D24</f>
        <v>83920</v>
      </c>
      <c r="D24" s="5">
        <v>40</v>
      </c>
    </row>
    <row r="25" spans="1:4" ht="15">
      <c r="A25">
        <f>'от18-11-2008'!F28*'от18-11-2008'!D28</f>
        <v>2.5</v>
      </c>
      <c r="B25" s="5">
        <f>'от18-11-2008'!F28*'от18-11-2008'!G28*'от18-11-2008'!D28</f>
        <v>5245</v>
      </c>
      <c r="C25" s="5">
        <f>'от18-11-2008'!F28*'от18-11-2008'!G28*D25</f>
        <v>83920</v>
      </c>
      <c r="D25" s="5">
        <v>40</v>
      </c>
    </row>
    <row r="26" spans="1:4" ht="15">
      <c r="A26">
        <f>'от18-11-2008'!F29*'от18-11-2008'!D29</f>
        <v>4.5</v>
      </c>
      <c r="B26" s="5">
        <f>'от18-11-2008'!F29*'от18-11-2008'!G29*'от18-11-2008'!D29</f>
        <v>9441</v>
      </c>
      <c r="C26" s="5">
        <f>'от18-11-2008'!F29*'от18-11-2008'!G29*D26</f>
        <v>83920</v>
      </c>
      <c r="D26" s="5">
        <v>40</v>
      </c>
    </row>
    <row r="27" spans="1:4" ht="15">
      <c r="A27">
        <f>'от18-11-2008'!F30*'от18-11-2008'!D30</f>
        <v>6</v>
      </c>
      <c r="B27" s="5">
        <f>'от18-11-2008'!F30*'от18-11-2008'!G30*'от18-11-2008'!D30</f>
        <v>12588</v>
      </c>
      <c r="C27" s="5">
        <f>'от18-11-2008'!F30*'от18-11-2008'!G30*D27</f>
        <v>83920</v>
      </c>
      <c r="D27" s="5">
        <v>40</v>
      </c>
    </row>
    <row r="28" spans="1:4" ht="15">
      <c r="A28">
        <f>'от18-11-2008'!F31*'от18-11-2008'!D31</f>
        <v>7.5</v>
      </c>
      <c r="B28" s="5">
        <f>'от18-11-2008'!F31*'от18-11-2008'!G31*'от18-11-2008'!D31</f>
        <v>15735</v>
      </c>
      <c r="C28" s="5">
        <f>'от18-11-2008'!F31*'от18-11-2008'!G31*D28</f>
        <v>83920</v>
      </c>
      <c r="D28" s="5">
        <v>40</v>
      </c>
    </row>
    <row r="29" spans="1:4" ht="15">
      <c r="A29">
        <f>'от18-11-2008'!F32*'от18-11-2008'!D32</f>
        <v>9</v>
      </c>
      <c r="B29" s="5">
        <f>'от18-11-2008'!F32*'от18-11-2008'!G32*'от18-11-2008'!D32</f>
        <v>18882</v>
      </c>
      <c r="C29" s="5">
        <f>'от18-11-2008'!F32*'от18-11-2008'!G32*D29</f>
        <v>83920</v>
      </c>
      <c r="D29" s="5">
        <v>40</v>
      </c>
    </row>
    <row r="30" ht="15">
      <c r="D30" s="1">
        <v>40</v>
      </c>
    </row>
    <row r="31" spans="1:4" ht="15">
      <c r="A31">
        <f>'от18-11-2008'!F34*'от18-11-2008'!D34</f>
        <v>2</v>
      </c>
      <c r="B31" s="5">
        <f>'от18-11-2008'!F34*'от18-11-2008'!G34*'от18-11-2008'!D34</f>
        <v>4196</v>
      </c>
      <c r="C31" s="5">
        <f>'от18-11-2008'!F34*'от18-11-2008'!G34*D31</f>
        <v>83920</v>
      </c>
      <c r="D31" s="5">
        <v>40</v>
      </c>
    </row>
    <row r="32" spans="1:4" ht="15">
      <c r="A32">
        <f>'от18-11-2008'!F35*'от18-11-2008'!D35</f>
        <v>5</v>
      </c>
      <c r="B32" s="5">
        <f>'от18-11-2008'!F35*'от18-11-2008'!G35*'от18-11-2008'!D35</f>
        <v>10490</v>
      </c>
      <c r="C32" s="5">
        <f>'от18-11-2008'!F35*'от18-11-2008'!G35*D32</f>
        <v>83920</v>
      </c>
      <c r="D32" s="5">
        <v>40</v>
      </c>
    </row>
    <row r="33" spans="1:4" ht="15">
      <c r="A33">
        <f>'от18-11-2008'!F36*'от18-11-2008'!D36</f>
        <v>9</v>
      </c>
      <c r="B33" s="5">
        <f>'от18-11-2008'!F36*'от18-11-2008'!G36*'от18-11-2008'!D36</f>
        <v>18882</v>
      </c>
      <c r="C33" s="5">
        <f>'от18-11-2008'!F36*'от18-11-2008'!G36*D33</f>
        <v>83920</v>
      </c>
      <c r="D33" s="5">
        <v>40</v>
      </c>
    </row>
    <row r="34" spans="1:4" ht="15">
      <c r="A34">
        <f>'от18-11-2008'!F37*'от18-11-2008'!D37</f>
        <v>12</v>
      </c>
      <c r="B34" s="5">
        <f>'от18-11-2008'!F37*'от18-11-2008'!G37*'от18-11-2008'!D37</f>
        <v>25176</v>
      </c>
      <c r="C34" s="5">
        <f>'от18-11-2008'!F37*'от18-11-2008'!G37*D34</f>
        <v>83920</v>
      </c>
      <c r="D34" s="5">
        <v>40</v>
      </c>
    </row>
    <row r="35" spans="1:4" ht="15">
      <c r="A35">
        <f>'от18-11-2008'!F38*'от18-11-2008'!D38</f>
        <v>15</v>
      </c>
      <c r="B35" s="5">
        <f>'от18-11-2008'!F38*'от18-11-2008'!G38*'от18-11-2008'!D38</f>
        <v>31470</v>
      </c>
      <c r="C35" s="5">
        <f>'от18-11-2008'!F38*'от18-11-2008'!G38*D35</f>
        <v>83920</v>
      </c>
      <c r="D35" s="5">
        <v>40</v>
      </c>
    </row>
    <row r="36" spans="1:4" ht="15">
      <c r="A36">
        <f>'от18-11-2008'!F39*'от18-11-2008'!D39</f>
        <v>18</v>
      </c>
      <c r="B36" s="5">
        <f>'от18-11-2008'!F39*'от18-11-2008'!G39*'от18-11-2008'!D39</f>
        <v>37764</v>
      </c>
      <c r="C36" s="5">
        <f>'от18-11-2008'!F39*'от18-11-2008'!G39*D36</f>
        <v>83920</v>
      </c>
      <c r="D36" s="5">
        <v>40</v>
      </c>
    </row>
    <row r="37" ht="15">
      <c r="D37" s="1">
        <v>20</v>
      </c>
    </row>
    <row r="38" spans="1:4" ht="15">
      <c r="A38">
        <f>'от18-11-2008'!F41*'от18-11-2008'!D41</f>
        <v>10</v>
      </c>
      <c r="B38" s="5">
        <f>'от18-11-2008'!F41*'от18-11-2008'!G41*'от18-11-2008'!D41</f>
        <v>20980</v>
      </c>
      <c r="C38" s="5">
        <f>'от18-11-2008'!F41*'от18-11-2008'!G41*D38</f>
        <v>41960</v>
      </c>
      <c r="D38" s="5">
        <v>20</v>
      </c>
    </row>
    <row r="39" spans="1:4" ht="15">
      <c r="A39">
        <f>'от18-11-2008'!F42*'от18-11-2008'!D42</f>
        <v>25</v>
      </c>
      <c r="B39" s="5">
        <f>'от18-11-2008'!F42*'от18-11-2008'!G42*'от18-11-2008'!D42</f>
        <v>52450</v>
      </c>
      <c r="C39" s="5">
        <f>'от18-11-2008'!F42*'от18-11-2008'!G42*D39</f>
        <v>41960</v>
      </c>
      <c r="D39" s="5">
        <v>20</v>
      </c>
    </row>
    <row r="40" spans="1:4" ht="15">
      <c r="A40">
        <f>'от18-11-2008'!F43*'от18-11-2008'!D43</f>
        <v>45</v>
      </c>
      <c r="B40" s="5">
        <f>'от18-11-2008'!F43*'от18-11-2008'!G43*'от18-11-2008'!D43</f>
        <v>94410</v>
      </c>
      <c r="C40" s="5">
        <f>'от18-11-2008'!F43*'от18-11-2008'!G43*D40</f>
        <v>41960</v>
      </c>
      <c r="D40" s="5">
        <v>20</v>
      </c>
    </row>
    <row r="41" spans="1:4" ht="15">
      <c r="A41">
        <f>'от18-11-2008'!F44*'от18-11-2008'!D44</f>
        <v>60</v>
      </c>
      <c r="B41" s="5">
        <f>'от18-11-2008'!F44*'от18-11-2008'!G44*'от18-11-2008'!D44</f>
        <v>125880</v>
      </c>
      <c r="C41" s="5">
        <f>'от18-11-2008'!F44*'от18-11-2008'!G44*D41</f>
        <v>41960</v>
      </c>
      <c r="D41" s="5">
        <v>20</v>
      </c>
    </row>
    <row r="42" spans="1:4" ht="15">
      <c r="A42">
        <f>'от18-11-2008'!F45*'от18-11-2008'!D45</f>
        <v>75</v>
      </c>
      <c r="B42" s="5">
        <f>'от18-11-2008'!F45*'от18-11-2008'!G45*'от18-11-2008'!D45</f>
        <v>157350</v>
      </c>
      <c r="C42" s="5">
        <f>'от18-11-2008'!F45*'от18-11-2008'!G45*D42</f>
        <v>41960</v>
      </c>
      <c r="D42" s="5">
        <v>20</v>
      </c>
    </row>
    <row r="43" spans="1:4" ht="15">
      <c r="A43">
        <f>'от18-11-2008'!F46*'от18-11-2008'!D46</f>
        <v>90</v>
      </c>
      <c r="B43" s="5">
        <f>'от18-11-2008'!F46*'от18-11-2008'!G46*'от18-11-2008'!D46</f>
        <v>188820</v>
      </c>
      <c r="C43" s="5">
        <f>'от18-11-2008'!F46*'от18-11-2008'!G46*D43</f>
        <v>41960</v>
      </c>
      <c r="D43" s="5">
        <v>20</v>
      </c>
    </row>
    <row r="44" spans="1:4" ht="15">
      <c r="A44">
        <f>'от18-11-2008'!F47*'от18-11-2008'!D47</f>
        <v>0.005</v>
      </c>
      <c r="B44" s="5">
        <f>'от18-11-2008'!F47*'от18-11-2008'!G47*'от18-11-2008'!D47</f>
        <v>10.49</v>
      </c>
      <c r="C44" s="5">
        <f>'от18-11-2008'!F47*'от18-11-2008'!G47*D44</f>
        <v>209.8</v>
      </c>
      <c r="D44" s="5">
        <v>10</v>
      </c>
    </row>
    <row r="117" spans="2:4" ht="15">
      <c r="B117" s="1" t="s">
        <v>33</v>
      </c>
      <c r="C117" s="1" t="s">
        <v>33</v>
      </c>
      <c r="D117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В.И. Пьянков</dc:creator>
  <cp:keywords/>
  <dc:description/>
  <cp:lastModifiedBy>Маркелов Сергей</cp:lastModifiedBy>
  <cp:lastPrinted>2009-02-26T10:59:16Z</cp:lastPrinted>
  <dcterms:created xsi:type="dcterms:W3CDTF">2004-12-21T06:08:43Z</dcterms:created>
  <dcterms:modified xsi:type="dcterms:W3CDTF">2016-02-04T10:49:19Z</dcterms:modified>
  <cp:category/>
  <cp:version/>
  <cp:contentType/>
  <cp:contentStatus/>
</cp:coreProperties>
</file>